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080" activeTab="5"/>
  </bookViews>
  <sheets>
    <sheet name="GDARC DRAW" sheetId="1" r:id="rId1"/>
    <sheet name="Level 5" sheetId="2" r:id="rId2"/>
    <sheet name="Level 4" sheetId="3" r:id="rId3"/>
    <sheet name="Level 2" sheetId="4" r:id="rId4"/>
    <sheet name="Level 3" sheetId="5" r:id="rId5"/>
    <sheet name="Level 1" sheetId="6" r:id="rId6"/>
  </sheets>
  <definedNames>
    <definedName name="_xlnm.Print_Area" localSheetId="2">'Level 4'!$T$1:$AE$27</definedName>
  </definedNames>
  <calcPr fullCalcOnLoad="1"/>
</workbook>
</file>

<file path=xl/sharedStrings.xml><?xml version="1.0" encoding="utf-8"?>
<sst xmlns="http://schemas.openxmlformats.org/spreadsheetml/2006/main" count="1564" uniqueCount="287">
  <si>
    <t>8.30am</t>
  </si>
  <si>
    <t>9.00am</t>
  </si>
  <si>
    <t>9.30am</t>
  </si>
  <si>
    <t>10.00am</t>
  </si>
  <si>
    <t>10.30am</t>
  </si>
  <si>
    <t>11.00am</t>
  </si>
  <si>
    <t>11.30am</t>
  </si>
  <si>
    <t>12.00pm</t>
  </si>
  <si>
    <t>12.30pm</t>
  </si>
  <si>
    <t>1.00pm</t>
  </si>
  <si>
    <t>1.30pm</t>
  </si>
  <si>
    <t>2.00pm</t>
  </si>
  <si>
    <t>2.30pm</t>
  </si>
  <si>
    <t>3.00pm</t>
  </si>
  <si>
    <t>LEVEL 5, 9.30 TO 10AM</t>
  </si>
  <si>
    <t>LEVEL 2, 10.30 TO 10.45</t>
  </si>
  <si>
    <t>COURSE WALK/30 mins</t>
  </si>
  <si>
    <t>COURSE WALK/45 mins</t>
  </si>
  <si>
    <t>LEVEL 4, 9AM TO 10.15AM</t>
  </si>
  <si>
    <t>LEVEL 5, 10.45 TO 11.15AM</t>
  </si>
  <si>
    <t>LEVEL 2, 11.45 TO 12.00</t>
  </si>
  <si>
    <t>LEVEL 1, 12.45 TO 1PM</t>
  </si>
  <si>
    <t>LEVEL 3, 1.30 TO 2.30</t>
  </si>
  <si>
    <t>LEVEL 4, 11.15 TO 12.30</t>
  </si>
  <si>
    <t>LEVEL 3, 1PM TO 2PM</t>
  </si>
  <si>
    <t>LEVEL 1, 2.30 TO 2.45</t>
  </si>
  <si>
    <t>LEVEL 4, 10AM TO 11.15AM</t>
  </si>
  <si>
    <t>LEVEL 5, 11.45 TO 12.15PM</t>
  </si>
  <si>
    <t>LEVEL 2, 12.45 TO 1PM</t>
  </si>
  <si>
    <t>LEVEL 1, 1.30 TO 1.45</t>
  </si>
  <si>
    <t>LEVEL 3, 2.15PM TO 3.15PM</t>
  </si>
  <si>
    <t>PENCILLER - 8.30 TILL 2.30 - LISA MCKENNA</t>
  </si>
  <si>
    <t>PENCILLER - 9AM TO 12.30 - EMILY FAIRMAID</t>
  </si>
  <si>
    <t>FINISH 2.30PM THEN PACK UP TILL 3.30PM</t>
  </si>
  <si>
    <t>3.30pm</t>
  </si>
  <si>
    <t>GATE STEWARD - 8.45 TO 12PM - JENNY MCMILLAN</t>
  </si>
  <si>
    <t>CRASH CREW - 8.45 TO 12PM - BRENDAN MCOWN</t>
  </si>
  <si>
    <t>CRASH CREW - 12PM TO 3.30PM - MICHELLE NICOLS</t>
  </si>
  <si>
    <t>GATE STEWARD - 9AM TO 12.30 - JANET SIMPSON</t>
  </si>
  <si>
    <t>PENCILLER - 12.30 TILL 3.30 - MELISSA HARPER</t>
  </si>
  <si>
    <t>GATE STEWARD - 12PM TO 3.30PM - CAROL MCCOAG</t>
  </si>
  <si>
    <t>GATE STEWARD - 9.30 TO 12.30 - JO STUART</t>
  </si>
  <si>
    <t>CRASH CREW - 9.30 TO 12.30 - MEGAN CLEMENTS</t>
  </si>
  <si>
    <t>GEAR CHECK - 8.30 TO 1.30 - TAMMY GEORGALOUDIS</t>
  </si>
  <si>
    <t>GATE STEWARD - 12.30 TILL 3.30 - NICOLE DOWNES</t>
  </si>
  <si>
    <t>FINISH 2.45PM THEN PACK UP TILL 3.30PM</t>
  </si>
  <si>
    <t>CRASH CREW - 9AM TO 2.45 - SARAH MCPHERSON</t>
  </si>
  <si>
    <t>FINISH 3.15PM THEN PACK UP TILL 3.30PM</t>
  </si>
  <si>
    <t>CRASH CREW - 12.30 TILL 3.30 - HAYLEY MOUNTFORD</t>
  </si>
  <si>
    <t>GATE STEWARD - 12.30 TILL 3.30 - ELLE MCKENZIE</t>
  </si>
  <si>
    <t>OFFICE VOLUNTEERS</t>
  </si>
  <si>
    <t>KRISTIE BLOEM</t>
  </si>
  <si>
    <t>GROUND JURY</t>
  </si>
  <si>
    <t>IAN BOX / AMANDA EDWARDS / LUCY NICHOLSON</t>
  </si>
  <si>
    <t>AMANDA EDWARDS</t>
  </si>
  <si>
    <t>LUCY NICHOLSON</t>
  </si>
  <si>
    <t>CARD SECRETARY</t>
  </si>
  <si>
    <t>EVELYN CRAWFORD</t>
  </si>
  <si>
    <t>CHIEF SCORERS</t>
  </si>
  <si>
    <t>GILLIAN &amp; JOHN LEACH</t>
  </si>
  <si>
    <t>FLOAT PARKING / FIRST AIDER / OFFICE</t>
  </si>
  <si>
    <t>CANTEEN</t>
  </si>
  <si>
    <t>SUE BLOEM &amp; SUE HOLLINS</t>
  </si>
  <si>
    <t>EVENT SECRETARY / RUNNER PM</t>
  </si>
  <si>
    <t>*NB If Peter Boyd does not require a penciller, Mandy and Tammy will GEAR CHECK / RUNNER / RING 1 GATE STEWARD 11.15 TILL 12.15PM</t>
  </si>
  <si>
    <t>MANDY CHARMAN</t>
  </si>
  <si>
    <t>*PENCILLER - 9.30 TO 3.15 - MANDY CHARMAN</t>
  </si>
  <si>
    <t>VOLUNTEERS IN BOLD ARE ALSO RIDING</t>
  </si>
  <si>
    <t>FIRST AIDER / OFFICE</t>
  </si>
  <si>
    <t>OFFICE 8AM TILL 9AM</t>
  </si>
  <si>
    <t>RING 1 - AM7 - IAN BOX - BLUE CLIPBOARDS</t>
  </si>
  <si>
    <t>RING 2 - 2 PHASE - ANN JONES - RED CLIPBOARDS</t>
  </si>
  <si>
    <t>RING 3 - A2 - PETER BOYD - BLACK CLIPBOARDS</t>
  </si>
  <si>
    <t>LEVEL  5</t>
  </si>
  <si>
    <t>2 Phase</t>
  </si>
  <si>
    <t>AM7</t>
  </si>
  <si>
    <t>A2</t>
  </si>
  <si>
    <t>Rider</t>
  </si>
  <si>
    <t>Horse</t>
  </si>
  <si>
    <t>Club</t>
  </si>
  <si>
    <t>LEVEL  4</t>
  </si>
  <si>
    <t>LEVEL  3</t>
  </si>
  <si>
    <t>LEVEL 2</t>
  </si>
  <si>
    <t>LEVEL  1</t>
  </si>
  <si>
    <t xml:space="preserve">  </t>
  </si>
  <si>
    <t>No.</t>
  </si>
  <si>
    <t xml:space="preserve"> </t>
  </si>
  <si>
    <t>Championship</t>
  </si>
  <si>
    <t xml:space="preserve">   Championship</t>
  </si>
  <si>
    <t>Jump</t>
  </si>
  <si>
    <t>Time</t>
  </si>
  <si>
    <t>Place</t>
  </si>
  <si>
    <t>Pts</t>
  </si>
  <si>
    <t>Phase 2</t>
  </si>
  <si>
    <t>Jenny McMillan</t>
  </si>
  <si>
    <t>The Ranch Fall Guy</t>
  </si>
  <si>
    <t>Gisborne DARC</t>
  </si>
  <si>
    <t>Emily Aitkenhead</t>
  </si>
  <si>
    <t>Littlewood Lane</t>
  </si>
  <si>
    <t>Warranooke</t>
  </si>
  <si>
    <t>Warran-ooke</t>
  </si>
  <si>
    <t>Sarah Groves</t>
  </si>
  <si>
    <t>Silver Jewel</t>
  </si>
  <si>
    <t>Surfcoast</t>
  </si>
  <si>
    <t>Dianne Wilkinson</t>
  </si>
  <si>
    <t>Riverbend Simply Red</t>
  </si>
  <si>
    <t>Upper Yarra</t>
  </si>
  <si>
    <t>Leanne Pyke</t>
  </si>
  <si>
    <t>Diff</t>
  </si>
  <si>
    <t>P H R C</t>
  </si>
  <si>
    <t>Northern Royal</t>
  </si>
  <si>
    <t>Eleri Dear</t>
  </si>
  <si>
    <t>Outer Limits</t>
  </si>
  <si>
    <t>Yan Yean Riding Club</t>
  </si>
  <si>
    <t>Suzi Wyatt</t>
  </si>
  <si>
    <t>Rattle &amp; Hum</t>
  </si>
  <si>
    <t>Echuca DARC</t>
  </si>
  <si>
    <t>Kylie McLennan</t>
  </si>
  <si>
    <t>New Currency</t>
  </si>
  <si>
    <t>Bullengarook ARC</t>
  </si>
  <si>
    <t>Durani Hart</t>
  </si>
  <si>
    <t>The Phantom Menace</t>
  </si>
  <si>
    <t>Wyena</t>
  </si>
  <si>
    <t>Pink Lady</t>
  </si>
  <si>
    <t>Megan Kennedy</t>
  </si>
  <si>
    <t>Ally</t>
  </si>
  <si>
    <t>Bulla ARC</t>
  </si>
  <si>
    <t>Selena Harman</t>
  </si>
  <si>
    <t>Pandamonium</t>
  </si>
  <si>
    <t>Werribee Central EC</t>
  </si>
  <si>
    <t>Rhett Das</t>
  </si>
  <si>
    <t>Mr Warhol</t>
  </si>
  <si>
    <t>Trentham ARC</t>
  </si>
  <si>
    <t>Rebecca Ellem</t>
  </si>
  <si>
    <t>Sparkling Midnight</t>
  </si>
  <si>
    <t>Lancefield EC</t>
  </si>
  <si>
    <t>Purdy Malcholm</t>
  </si>
  <si>
    <t>Head Space</t>
  </si>
  <si>
    <t>Bellarine ARC</t>
  </si>
  <si>
    <t>Katherine McWade</t>
  </si>
  <si>
    <t>Ascot Heath Supernova</t>
  </si>
  <si>
    <t>Danielle Mayne</t>
  </si>
  <si>
    <t>Nigerian Dancer</t>
  </si>
  <si>
    <t>Carryn Downie</t>
  </si>
  <si>
    <t>Can't Catch Me</t>
  </si>
  <si>
    <t>Aurum EC</t>
  </si>
  <si>
    <t>Damien Cusack</t>
  </si>
  <si>
    <t>KDC Buddy</t>
  </si>
  <si>
    <t>Lancefield EG</t>
  </si>
  <si>
    <t>Charlotte Gibbons</t>
  </si>
  <si>
    <t>Astro Boy</t>
  </si>
  <si>
    <t>Lovely Banks RC</t>
  </si>
  <si>
    <t>Glenn Wallace</t>
  </si>
  <si>
    <t>Iluka Spring</t>
  </si>
  <si>
    <t>Mazurka Mist</t>
  </si>
  <si>
    <t>Sam Benfell</t>
  </si>
  <si>
    <t>Darien Stella</t>
  </si>
  <si>
    <t>Emily Fairmaid</t>
  </si>
  <si>
    <t>Cadbryi</t>
  </si>
  <si>
    <t>Brendan McOwn</t>
  </si>
  <si>
    <t>Ricardo</t>
  </si>
  <si>
    <t>Megan Clements</t>
  </si>
  <si>
    <t>Chocolate Spider</t>
  </si>
  <si>
    <t>Baerami Leila</t>
  </si>
  <si>
    <t>Michelle Nichols</t>
  </si>
  <si>
    <t>El Bailador Bragado</t>
  </si>
  <si>
    <t>Elle McKenzie</t>
  </si>
  <si>
    <t>Miss Holly Golightly</t>
  </si>
  <si>
    <t>Carol McCoag</t>
  </si>
  <si>
    <t>Natarly Park Rivertin</t>
  </si>
  <si>
    <t>Kristie Bloem</t>
  </si>
  <si>
    <t>Mystic Affair</t>
  </si>
  <si>
    <t>Nicole Downes</t>
  </si>
  <si>
    <t>AEA Just Dance</t>
  </si>
  <si>
    <t>Lucy Nicholson</t>
  </si>
  <si>
    <t>Cleo</t>
  </si>
  <si>
    <t>Amanda Edwards</t>
  </si>
  <si>
    <t>Celeste Park Wahini</t>
  </si>
  <si>
    <t>Karen Hunt</t>
  </si>
  <si>
    <t>Illaroo Nougat</t>
  </si>
  <si>
    <t>Lancefield E G</t>
  </si>
  <si>
    <t>Carly Adams</t>
  </si>
  <si>
    <t>Girl</t>
  </si>
  <si>
    <t>Yarrambat ARC</t>
  </si>
  <si>
    <t>Nicole Lichfield - Bennett</t>
  </si>
  <si>
    <t>Chase Me Charlie</t>
  </si>
  <si>
    <t>Doongala ARC</t>
  </si>
  <si>
    <t>Lauren Urquhart</t>
  </si>
  <si>
    <t>George</t>
  </si>
  <si>
    <t>Michelle Wintle</t>
  </si>
  <si>
    <t>Shar</t>
  </si>
  <si>
    <t>Jackie Maver</t>
  </si>
  <si>
    <t>Eddie</t>
  </si>
  <si>
    <t>Ballan ARC</t>
  </si>
  <si>
    <t>Domenic LaRosa</t>
  </si>
  <si>
    <t>Lombo Benedetto</t>
  </si>
  <si>
    <t>South Eastern Standardbred Riding Group</t>
  </si>
  <si>
    <t>Jaimee Henderson</t>
  </si>
  <si>
    <t>Tucker</t>
  </si>
  <si>
    <t>Flora Crosby</t>
  </si>
  <si>
    <t>Finite</t>
  </si>
  <si>
    <t>Kalimna Secret Sally</t>
  </si>
  <si>
    <t>Paul Baissero</t>
  </si>
  <si>
    <t>September Sun</t>
  </si>
  <si>
    <t>W P Hollywood</t>
  </si>
  <si>
    <t>Erika Morton</t>
  </si>
  <si>
    <t>Celtic Rowan</t>
  </si>
  <si>
    <t>Teagen Krop</t>
  </si>
  <si>
    <t>Brookwood Park Maestro</t>
  </si>
  <si>
    <t>Wandin Park ARC</t>
  </si>
  <si>
    <t>Rosie Barnes</t>
  </si>
  <si>
    <t>Mallee</t>
  </si>
  <si>
    <t>Castlemaine Adult Riders</t>
  </si>
  <si>
    <t>Katie Wilkins</t>
  </si>
  <si>
    <t>KW Justa Splash</t>
  </si>
  <si>
    <t>Donvale ARC</t>
  </si>
  <si>
    <t>Jessica Thomson</t>
  </si>
  <si>
    <t>Endless Spirit</t>
  </si>
  <si>
    <t>Jacque Kemp</t>
  </si>
  <si>
    <t>Born to Roll</t>
  </si>
  <si>
    <t>Christiane Pennefather</t>
  </si>
  <si>
    <t>Eunique Heart</t>
  </si>
  <si>
    <t>Riddells Creek ARC</t>
  </si>
  <si>
    <t>Hayley Mountford</t>
  </si>
  <si>
    <t>Shaman</t>
  </si>
  <si>
    <t>Megan Stephenson</t>
  </si>
  <si>
    <t>Alumeah Tarot Card</t>
  </si>
  <si>
    <t>Lauren Das</t>
  </si>
  <si>
    <t>Genevieve's Riddle</t>
  </si>
  <si>
    <t>Elyse Thompson</t>
  </si>
  <si>
    <t>Snitzel Von Krum</t>
  </si>
  <si>
    <t>Mt Evelyn</t>
  </si>
  <si>
    <t>Rebecca Ginnane</t>
  </si>
  <si>
    <t>Jalukane</t>
  </si>
  <si>
    <t>Smythesdale ARC</t>
  </si>
  <si>
    <t>Tim Coleman</t>
  </si>
  <si>
    <t>Jack is Back</t>
  </si>
  <si>
    <t>Lance-field EG</t>
  </si>
  <si>
    <t>Bullen-garook ARC</t>
  </si>
  <si>
    <t>Tren-tham ARC</t>
  </si>
  <si>
    <t>Sarah French</t>
  </si>
  <si>
    <t>Victory</t>
  </si>
  <si>
    <t>Stacey Dixon</t>
  </si>
  <si>
    <t>Scarlet</t>
  </si>
  <si>
    <t>E</t>
  </si>
  <si>
    <t>SCR</t>
  </si>
  <si>
    <t>4*</t>
  </si>
  <si>
    <t>5*</t>
  </si>
  <si>
    <t>NOTE:  * Completed Phase 1 only</t>
  </si>
  <si>
    <t>AM7 Round 1</t>
  </si>
  <si>
    <t>AM7 Round 2</t>
  </si>
  <si>
    <t xml:space="preserve">A2 </t>
  </si>
  <si>
    <t>LEVEL  2</t>
  </si>
  <si>
    <t>*</t>
  </si>
  <si>
    <t>Time Faults</t>
  </si>
  <si>
    <t>* (55.95)</t>
  </si>
  <si>
    <t>*(40.19)</t>
  </si>
  <si>
    <t>*(49.27)</t>
  </si>
  <si>
    <t>Note: * Completed 1st round only</t>
  </si>
  <si>
    <t>Time faults</t>
  </si>
  <si>
    <t>* (55.66)</t>
  </si>
  <si>
    <t>*(42.97)</t>
  </si>
  <si>
    <t xml:space="preserve"> *</t>
  </si>
  <si>
    <t>Res Ch *</t>
  </si>
  <si>
    <t>Note: Res Champion based on best Phase 2.</t>
  </si>
  <si>
    <t>Champ</t>
  </si>
  <si>
    <t xml:space="preserve">           </t>
  </si>
  <si>
    <t>Ph2</t>
  </si>
  <si>
    <t>LEVEL 4</t>
  </si>
  <si>
    <t>Res Champ</t>
  </si>
  <si>
    <t>Champion</t>
  </si>
  <si>
    <t>AM7 R1</t>
  </si>
  <si>
    <t>AM7 R2</t>
  </si>
  <si>
    <t>0 (35.93)</t>
  </si>
  <si>
    <t>Ph 2</t>
  </si>
  <si>
    <t>CHAMPION</t>
  </si>
  <si>
    <t>PHASE 2</t>
  </si>
  <si>
    <t>CHAMP</t>
  </si>
  <si>
    <t>RES CHAMP</t>
  </si>
  <si>
    <t>Phase 2 A</t>
  </si>
  <si>
    <t>Phase 2 B</t>
  </si>
  <si>
    <t>R1</t>
  </si>
  <si>
    <t>R2</t>
  </si>
  <si>
    <t>(59.86)</t>
  </si>
  <si>
    <t>(63.73)</t>
  </si>
  <si>
    <t>Phase B</t>
  </si>
  <si>
    <t>0 (34.00)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</si>
</sst>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trike/>
      <sz val="10"/>
      <color indexed="8"/>
      <name val="Arial"/>
      <family val="0"/>
    </font>
    <font>
      <sz val="11"/>
      <color indexed="4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0"/>
    </font>
    <font>
      <strike/>
      <sz val="10"/>
      <color theme="1"/>
      <name val="Arial"/>
      <family val="0"/>
    </font>
    <font>
      <sz val="11"/>
      <color rgb="FFCCFFCC"/>
      <name val="Calibri"/>
      <family val="0"/>
    </font>
    <font>
      <b/>
      <sz val="11"/>
      <color rgb="FF000000"/>
      <name val="Calibri"/>
      <family val="2"/>
    </font>
    <font>
      <sz val="10"/>
      <color rgb="FF00000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>
        <color rgb="FF000000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3" fillId="0" borderId="15" xfId="0" applyFont="1" applyFill="1" applyBorder="1" applyAlignment="1">
      <alignment vertical="center" textRotation="180"/>
    </xf>
    <xf numFmtId="0" fontId="53" fillId="0" borderId="16" xfId="0" applyFont="1" applyFill="1" applyBorder="1" applyAlignment="1">
      <alignment vertical="center" textRotation="180"/>
    </xf>
    <xf numFmtId="0" fontId="0" fillId="0" borderId="13" xfId="0" applyFill="1" applyBorder="1" applyAlignment="1">
      <alignment vertical="center" textRotation="180"/>
    </xf>
    <xf numFmtId="0" fontId="0" fillId="17" borderId="12" xfId="0" applyFill="1" applyBorder="1" applyAlignment="1">
      <alignment horizontal="center"/>
    </xf>
    <xf numFmtId="0" fontId="54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7" xfId="0" applyBorder="1" applyAlignment="1">
      <alignment/>
    </xf>
    <xf numFmtId="0" fontId="55" fillId="0" borderId="17" xfId="0" applyFont="1" applyBorder="1" applyAlignment="1">
      <alignment/>
    </xf>
    <xf numFmtId="0" fontId="56" fillId="0" borderId="19" xfId="0" applyFont="1" applyFill="1" applyBorder="1" applyAlignment="1">
      <alignment vertical="center" textRotation="180"/>
    </xf>
    <xf numFmtId="0" fontId="56" fillId="0" borderId="20" xfId="0" applyFont="1" applyFill="1" applyBorder="1" applyAlignment="1">
      <alignment vertical="center" textRotation="180"/>
    </xf>
    <xf numFmtId="0" fontId="57" fillId="0" borderId="0" xfId="0" applyFont="1" applyAlignment="1">
      <alignment horizontal="right"/>
    </xf>
    <xf numFmtId="0" fontId="25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0" xfId="0" applyBorder="1" applyAlignment="1">
      <alignment/>
    </xf>
    <xf numFmtId="0" fontId="51" fillId="20" borderId="21" xfId="0" applyFont="1" applyFill="1" applyBorder="1" applyAlignment="1">
      <alignment/>
    </xf>
    <xf numFmtId="0" fontId="51" fillId="20" borderId="22" xfId="0" applyFont="1" applyFill="1" applyBorder="1" applyAlignment="1">
      <alignment/>
    </xf>
    <xf numFmtId="0" fontId="51" fillId="2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1" fillId="2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36" borderId="32" xfId="0" applyFill="1" applyBorder="1" applyAlignment="1">
      <alignment/>
    </xf>
    <xf numFmtId="0" fontId="51" fillId="36" borderId="33" xfId="0" applyFont="1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51" fillId="20" borderId="36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51" fillId="36" borderId="35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51" fillId="36" borderId="34" xfId="0" applyFont="1" applyFill="1" applyBorder="1" applyAlignment="1">
      <alignment/>
    </xf>
    <xf numFmtId="0" fontId="51" fillId="36" borderId="43" xfId="0" applyFont="1" applyFill="1" applyBorder="1" applyAlignment="1">
      <alignment/>
    </xf>
    <xf numFmtId="0" fontId="51" fillId="20" borderId="44" xfId="0" applyFont="1" applyFill="1" applyBorder="1" applyAlignment="1">
      <alignment/>
    </xf>
    <xf numFmtId="0" fontId="51" fillId="36" borderId="32" xfId="0" applyFont="1" applyFill="1" applyBorder="1" applyAlignment="1">
      <alignment/>
    </xf>
    <xf numFmtId="0" fontId="51" fillId="20" borderId="45" xfId="0" applyFont="1" applyFill="1" applyBorder="1" applyAlignment="1">
      <alignment/>
    </xf>
    <xf numFmtId="0" fontId="51" fillId="20" borderId="46" xfId="0" applyFont="1" applyFill="1" applyBorder="1" applyAlignment="1">
      <alignment/>
    </xf>
    <xf numFmtId="0" fontId="58" fillId="36" borderId="32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0" fillId="1" borderId="12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 textRotation="180"/>
    </xf>
    <xf numFmtId="0" fontId="56" fillId="33" borderId="19" xfId="0" applyFont="1" applyFill="1" applyBorder="1" applyAlignment="1">
      <alignment horizontal="center" vertical="center" textRotation="180"/>
    </xf>
    <xf numFmtId="0" fontId="56" fillId="33" borderId="48" xfId="0" applyFont="1" applyFill="1" applyBorder="1" applyAlignment="1">
      <alignment horizontal="center" vertical="center" textRotation="180"/>
    </xf>
    <xf numFmtId="0" fontId="53" fillId="33" borderId="49" xfId="0" applyFont="1" applyFill="1" applyBorder="1" applyAlignment="1">
      <alignment horizontal="center" vertical="center" textRotation="180"/>
    </xf>
    <xf numFmtId="0" fontId="53" fillId="33" borderId="50" xfId="0" applyFont="1" applyFill="1" applyBorder="1" applyAlignment="1">
      <alignment horizontal="center" vertical="center" textRotation="180"/>
    </xf>
    <xf numFmtId="0" fontId="53" fillId="33" borderId="51" xfId="0" applyFont="1" applyFill="1" applyBorder="1" applyAlignment="1">
      <alignment horizontal="center" vertical="center" textRotation="180"/>
    </xf>
    <xf numFmtId="0" fontId="0" fillId="1" borderId="12" xfId="0" applyFill="1" applyBorder="1" applyAlignment="1">
      <alignment horizontal="center" vertical="center" wrapText="1"/>
    </xf>
    <xf numFmtId="0" fontId="0" fillId="1" borderId="5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textRotation="180"/>
    </xf>
    <xf numFmtId="0" fontId="0" fillId="33" borderId="54" xfId="0" applyFill="1" applyBorder="1" applyAlignment="1">
      <alignment horizontal="center" vertical="center" textRotation="180"/>
    </xf>
    <xf numFmtId="0" fontId="59" fillId="33" borderId="55" xfId="0" applyFont="1" applyFill="1" applyBorder="1" applyAlignment="1">
      <alignment horizontal="center" vertical="center" textRotation="180"/>
    </xf>
    <xf numFmtId="0" fontId="59" fillId="33" borderId="10" xfId="0" applyFont="1" applyFill="1" applyBorder="1" applyAlignment="1">
      <alignment horizontal="center" vertical="center" textRotation="180"/>
    </xf>
    <xf numFmtId="0" fontId="0" fillId="1" borderId="56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60" fillId="33" borderId="55" xfId="0" applyFont="1" applyFill="1" applyBorder="1" applyAlignment="1">
      <alignment horizontal="center" vertical="center" textRotation="180"/>
    </xf>
    <xf numFmtId="0" fontId="60" fillId="33" borderId="10" xfId="0" applyFont="1" applyFill="1" applyBorder="1" applyAlignment="1">
      <alignment horizontal="center" vertical="center" textRotation="180"/>
    </xf>
    <xf numFmtId="0" fontId="59" fillId="33" borderId="57" xfId="0" applyFont="1" applyFill="1" applyBorder="1" applyAlignment="1">
      <alignment horizontal="center" vertical="center" textRotation="180"/>
    </xf>
    <xf numFmtId="0" fontId="0" fillId="36" borderId="12" xfId="0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textRotation="180"/>
    </xf>
    <xf numFmtId="0" fontId="0" fillId="33" borderId="15" xfId="0" applyFont="1" applyFill="1" applyBorder="1" applyAlignment="1">
      <alignment horizontal="center" vertical="center" textRotation="180"/>
    </xf>
    <xf numFmtId="0" fontId="0" fillId="33" borderId="59" xfId="0" applyFont="1" applyFill="1" applyBorder="1" applyAlignment="1">
      <alignment horizontal="center" vertical="center" textRotation="180"/>
    </xf>
    <xf numFmtId="0" fontId="0" fillId="0" borderId="12" xfId="0" applyBorder="1" applyAlignment="1">
      <alignment/>
    </xf>
    <xf numFmtId="0" fontId="61" fillId="33" borderId="55" xfId="0" applyFont="1" applyFill="1" applyBorder="1" applyAlignment="1">
      <alignment horizontal="center" vertical="center" textRotation="180"/>
    </xf>
    <xf numFmtId="0" fontId="61" fillId="33" borderId="10" xfId="0" applyFont="1" applyFill="1" applyBorder="1" applyAlignment="1">
      <alignment horizontal="center" vertical="center" textRotation="180"/>
    </xf>
    <xf numFmtId="0" fontId="53" fillId="33" borderId="55" xfId="0" applyFont="1" applyFill="1" applyBorder="1" applyAlignment="1">
      <alignment horizontal="center" vertical="center" textRotation="180"/>
    </xf>
    <xf numFmtId="0" fontId="53" fillId="33" borderId="10" xfId="0" applyFont="1" applyFill="1" applyBorder="1" applyAlignment="1">
      <alignment horizontal="center" vertical="center" textRotation="180"/>
    </xf>
    <xf numFmtId="0" fontId="59" fillId="33" borderId="53" xfId="0" applyFont="1" applyFill="1" applyBorder="1" applyAlignment="1">
      <alignment horizontal="center" vertical="center" textRotation="180"/>
    </xf>
    <xf numFmtId="0" fontId="59" fillId="33" borderId="54" xfId="0" applyFont="1" applyFill="1" applyBorder="1" applyAlignment="1">
      <alignment horizontal="center" vertical="center" textRotation="180"/>
    </xf>
    <xf numFmtId="0" fontId="38" fillId="38" borderId="0" xfId="0" applyFont="1" applyFill="1" applyBorder="1" applyAlignment="1">
      <alignment horizontal="center"/>
    </xf>
    <xf numFmtId="0" fontId="38" fillId="38" borderId="60" xfId="0" applyFont="1" applyFill="1" applyBorder="1" applyAlignment="1">
      <alignment horizontal="center"/>
    </xf>
    <xf numFmtId="0" fontId="38" fillId="39" borderId="0" xfId="0" applyFont="1" applyFill="1" applyBorder="1" applyAlignment="1">
      <alignment horizontal="left"/>
    </xf>
    <xf numFmtId="0" fontId="38" fillId="39" borderId="60" xfId="0" applyFont="1" applyFill="1" applyBorder="1" applyAlignment="1">
      <alignment horizontal="left"/>
    </xf>
    <xf numFmtId="0" fontId="38" fillId="40" borderId="61" xfId="0" applyFont="1" applyFill="1" applyBorder="1" applyAlignment="1">
      <alignment horizontal="center"/>
    </xf>
    <xf numFmtId="0" fontId="38" fillId="40" borderId="62" xfId="0" applyFont="1" applyFill="1" applyBorder="1" applyAlignment="1">
      <alignment horizontal="center"/>
    </xf>
    <xf numFmtId="0" fontId="53" fillId="33" borderId="54" xfId="0" applyFont="1" applyFill="1" applyBorder="1" applyAlignment="1">
      <alignment horizontal="center" vertical="center" textRotation="180"/>
    </xf>
    <xf numFmtId="0" fontId="53" fillId="33" borderId="63" xfId="0" applyFont="1" applyFill="1" applyBorder="1" applyAlignment="1">
      <alignment horizontal="center" vertical="center" textRotation="180"/>
    </xf>
    <xf numFmtId="0" fontId="29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0" fontId="0" fillId="41" borderId="24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25" xfId="0" applyFill="1" applyBorder="1" applyAlignment="1">
      <alignment/>
    </xf>
    <xf numFmtId="0" fontId="32" fillId="0" borderId="10" xfId="0" applyFont="1" applyBorder="1" applyAlignment="1">
      <alignment wrapText="1"/>
    </xf>
    <xf numFmtId="0" fontId="53" fillId="0" borderId="38" xfId="0" applyFont="1" applyBorder="1" applyAlignment="1">
      <alignment wrapText="1"/>
    </xf>
    <xf numFmtId="0" fontId="53" fillId="0" borderId="29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63" fillId="42" borderId="10" xfId="0" applyFont="1" applyFill="1" applyBorder="1" applyAlignment="1">
      <alignment horizontal="center" wrapText="1"/>
    </xf>
    <xf numFmtId="0" fontId="63" fillId="42" borderId="10" xfId="0" applyFont="1" applyFill="1" applyBorder="1" applyAlignment="1">
      <alignment wrapText="1"/>
    </xf>
    <xf numFmtId="0" fontId="62" fillId="0" borderId="11" xfId="0" applyFont="1" applyBorder="1" applyAlignment="1">
      <alignment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32" fillId="0" borderId="10" xfId="0" applyFont="1" applyBorder="1" applyAlignment="1">
      <alignment horizontal="center" wrapText="1"/>
    </xf>
    <xf numFmtId="0" fontId="64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51" fillId="20" borderId="74" xfId="0" applyFont="1" applyFill="1" applyBorder="1" applyAlignment="1">
      <alignment/>
    </xf>
    <xf numFmtId="0" fontId="62" fillId="0" borderId="29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41" borderId="24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41" borderId="38" xfId="0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77" xfId="0" applyFont="1" applyBorder="1" applyAlignment="1">
      <alignment/>
    </xf>
    <xf numFmtId="0" fontId="62" fillId="0" borderId="24" xfId="0" applyFont="1" applyBorder="1" applyAlignment="1">
      <alignment horizontal="center" wrapText="1"/>
    </xf>
    <xf numFmtId="0" fontId="63" fillId="42" borderId="24" xfId="0" applyFont="1" applyFill="1" applyBorder="1" applyAlignment="1">
      <alignment horizontal="center" wrapText="1"/>
    </xf>
    <xf numFmtId="0" fontId="32" fillId="0" borderId="24" xfId="0" applyFont="1" applyBorder="1" applyAlignment="1">
      <alignment horizontal="center" wrapText="1"/>
    </xf>
    <xf numFmtId="0" fontId="58" fillId="43" borderId="32" xfId="0" applyFont="1" applyFill="1" applyBorder="1" applyAlignment="1">
      <alignment/>
    </xf>
    <xf numFmtId="0" fontId="65" fillId="43" borderId="34" xfId="0" applyFont="1" applyFill="1" applyBorder="1" applyAlignment="1">
      <alignment/>
    </xf>
    <xf numFmtId="0" fontId="65" fillId="43" borderId="78" xfId="0" applyFont="1" applyFill="1" applyBorder="1" applyAlignment="1">
      <alignment/>
    </xf>
    <xf numFmtId="0" fontId="65" fillId="44" borderId="44" xfId="0" applyFont="1" applyFill="1" applyBorder="1" applyAlignment="1">
      <alignment/>
    </xf>
    <xf numFmtId="0" fontId="65" fillId="44" borderId="28" xfId="0" applyFont="1" applyFill="1" applyBorder="1" applyAlignment="1">
      <alignment/>
    </xf>
    <xf numFmtId="0" fontId="65" fillId="44" borderId="74" xfId="0" applyFont="1" applyFill="1" applyBorder="1" applyAlignment="1">
      <alignment/>
    </xf>
    <xf numFmtId="0" fontId="65" fillId="44" borderId="68" xfId="0" applyFont="1" applyFill="1" applyBorder="1" applyAlignment="1">
      <alignment/>
    </xf>
    <xf numFmtId="0" fontId="65" fillId="44" borderId="70" xfId="0" applyFont="1" applyFill="1" applyBorder="1" applyAlignment="1">
      <alignment/>
    </xf>
    <xf numFmtId="0" fontId="65" fillId="44" borderId="17" xfId="0" applyFont="1" applyFill="1" applyBorder="1" applyAlignment="1">
      <alignment/>
    </xf>
    <xf numFmtId="0" fontId="65" fillId="44" borderId="75" xfId="0" applyFont="1" applyFill="1" applyBorder="1" applyAlignment="1">
      <alignment/>
    </xf>
    <xf numFmtId="0" fontId="66" fillId="0" borderId="70" xfId="0" applyFont="1" applyBorder="1" applyAlignment="1">
      <alignment wrapText="1"/>
    </xf>
    <xf numFmtId="0" fontId="58" fillId="0" borderId="68" xfId="0" applyFont="1" applyBorder="1" applyAlignment="1">
      <alignment/>
    </xf>
    <xf numFmtId="0" fontId="58" fillId="0" borderId="70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75" xfId="0" applyFont="1" applyBorder="1" applyAlignment="1">
      <alignment/>
    </xf>
    <xf numFmtId="0" fontId="58" fillId="0" borderId="73" xfId="0" applyFont="1" applyBorder="1" applyAlignment="1">
      <alignment/>
    </xf>
    <xf numFmtId="0" fontId="58" fillId="0" borderId="79" xfId="0" applyFont="1" applyBorder="1" applyAlignment="1">
      <alignment/>
    </xf>
    <xf numFmtId="0" fontId="58" fillId="0" borderId="80" xfId="0" applyFont="1" applyBorder="1" applyAlignment="1">
      <alignment/>
    </xf>
    <xf numFmtId="0" fontId="58" fillId="0" borderId="81" xfId="0" applyFont="1" applyBorder="1" applyAlignment="1">
      <alignment/>
    </xf>
    <xf numFmtId="0" fontId="58" fillId="0" borderId="82" xfId="0" applyFont="1" applyBorder="1" applyAlignment="1">
      <alignment/>
    </xf>
    <xf numFmtId="0" fontId="66" fillId="0" borderId="29" xfId="0" applyFont="1" applyBorder="1" applyAlignment="1">
      <alignment wrapText="1"/>
    </xf>
    <xf numFmtId="0" fontId="58" fillId="0" borderId="24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18" xfId="0" applyFont="1" applyBorder="1" applyAlignment="1">
      <alignment/>
    </xf>
    <xf numFmtId="0" fontId="0" fillId="0" borderId="69" xfId="0" applyBorder="1" applyAlignment="1">
      <alignment horizontal="center"/>
    </xf>
    <xf numFmtId="0" fontId="58" fillId="0" borderId="70" xfId="0" applyFont="1" applyFill="1" applyBorder="1" applyAlignment="1">
      <alignment/>
    </xf>
    <xf numFmtId="0" fontId="58" fillId="0" borderId="75" xfId="0" applyFont="1" applyFill="1" applyBorder="1" applyAlignment="1">
      <alignment/>
    </xf>
    <xf numFmtId="0" fontId="58" fillId="0" borderId="73" xfId="0" applyFont="1" applyFill="1" applyBorder="1" applyAlignment="1">
      <alignment/>
    </xf>
    <xf numFmtId="0" fontId="58" fillId="0" borderId="24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79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38" xfId="0" applyFont="1" applyBorder="1" applyAlignment="1">
      <alignment/>
    </xf>
    <xf numFmtId="0" fontId="58" fillId="0" borderId="83" xfId="0" applyFont="1" applyBorder="1" applyAlignment="1">
      <alignment/>
    </xf>
    <xf numFmtId="0" fontId="65" fillId="44" borderId="21" xfId="0" applyFont="1" applyFill="1" applyBorder="1" applyAlignment="1">
      <alignment/>
    </xf>
    <xf numFmtId="0" fontId="66" fillId="0" borderId="24" xfId="0" applyFont="1" applyBorder="1" applyAlignment="1">
      <alignment horizontal="center" wrapText="1"/>
    </xf>
    <xf numFmtId="0" fontId="66" fillId="0" borderId="68" xfId="0" applyFont="1" applyBorder="1" applyAlignment="1">
      <alignment horizontal="center" wrapText="1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/>
    </xf>
    <xf numFmtId="0" fontId="62" fillId="0" borderId="31" xfId="0" applyFont="1" applyBorder="1" applyAlignment="1">
      <alignment/>
    </xf>
    <xf numFmtId="0" fontId="0" fillId="0" borderId="25" xfId="0" applyBorder="1" applyAlignment="1" quotePrefix="1">
      <alignment horizontal="center"/>
    </xf>
    <xf numFmtId="0" fontId="30" fillId="0" borderId="24" xfId="0" applyFont="1" applyBorder="1" applyAlignment="1">
      <alignment horizontal="center" wrapText="1"/>
    </xf>
    <xf numFmtId="0" fontId="62" fillId="0" borderId="60" xfId="0" applyFont="1" applyFill="1" applyBorder="1" applyAlignment="1">
      <alignment wrapText="1"/>
    </xf>
    <xf numFmtId="0" fontId="32" fillId="0" borderId="11" xfId="0" applyFont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51" fillId="20" borderId="23" xfId="0" applyFont="1" applyFill="1" applyBorder="1" applyAlignment="1">
      <alignment horizontal="center"/>
    </xf>
    <xf numFmtId="0" fontId="62" fillId="0" borderId="0" xfId="0" applyFont="1" applyFill="1" applyBorder="1" applyAlignment="1">
      <alignment wrapText="1"/>
    </xf>
    <xf numFmtId="0" fontId="51" fillId="0" borderId="38" xfId="0" applyFont="1" applyBorder="1" applyAlignment="1">
      <alignment/>
    </xf>
    <xf numFmtId="0" fontId="51" fillId="36" borderId="40" xfId="0" applyFont="1" applyFill="1" applyBorder="1" applyAlignment="1">
      <alignment/>
    </xf>
    <xf numFmtId="0" fontId="58" fillId="20" borderId="68" xfId="0" applyFont="1" applyFill="1" applyBorder="1" applyAlignment="1">
      <alignment/>
    </xf>
    <xf numFmtId="0" fontId="58" fillId="20" borderId="70" xfId="0" applyFont="1" applyFill="1" applyBorder="1" applyAlignment="1">
      <alignment/>
    </xf>
    <xf numFmtId="0" fontId="58" fillId="20" borderId="18" xfId="0" applyFont="1" applyFill="1" applyBorder="1" applyAlignment="1">
      <alignment/>
    </xf>
    <xf numFmtId="0" fontId="58" fillId="20" borderId="75" xfId="0" applyFont="1" applyFill="1" applyBorder="1" applyAlignment="1">
      <alignment/>
    </xf>
    <xf numFmtId="0" fontId="58" fillId="20" borderId="73" xfId="0" applyFont="1" applyFill="1" applyBorder="1" applyAlignment="1">
      <alignment/>
    </xf>
    <xf numFmtId="0" fontId="58" fillId="20" borderId="24" xfId="0" applyFont="1" applyFill="1" applyBorder="1" applyAlignment="1">
      <alignment/>
    </xf>
    <xf numFmtId="0" fontId="58" fillId="20" borderId="10" xfId="0" applyFont="1" applyFill="1" applyBorder="1" applyAlignment="1">
      <alignment/>
    </xf>
    <xf numFmtId="0" fontId="58" fillId="20" borderId="11" xfId="0" applyFont="1" applyFill="1" applyBorder="1" applyAlignment="1">
      <alignment/>
    </xf>
    <xf numFmtId="0" fontId="58" fillId="20" borderId="3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0" fillId="0" borderId="38" xfId="0" applyFont="1" applyBorder="1" applyAlignment="1">
      <alignment horizontal="center"/>
    </xf>
    <xf numFmtId="0" fontId="0" fillId="2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0" fillId="0" borderId="59" xfId="0" applyFont="1" applyBorder="1" applyAlignment="1">
      <alignment horizontal="center" wrapText="1"/>
    </xf>
    <xf numFmtId="0" fontId="30" fillId="0" borderId="59" xfId="0" applyFont="1" applyBorder="1" applyAlignment="1">
      <alignment wrapText="1"/>
    </xf>
    <xf numFmtId="0" fontId="0" fillId="0" borderId="73" xfId="0" applyFont="1" applyFill="1" applyBorder="1" applyAlignment="1">
      <alignment/>
    </xf>
    <xf numFmtId="0" fontId="0" fillId="20" borderId="73" xfId="0" applyFont="1" applyFill="1" applyBorder="1" applyAlignment="1">
      <alignment horizontal="center"/>
    </xf>
    <xf numFmtId="0" fontId="62" fillId="0" borderId="57" xfId="0" applyFont="1" applyBorder="1" applyAlignment="1">
      <alignment horizontal="center" wrapText="1"/>
    </xf>
    <xf numFmtId="0" fontId="62" fillId="0" borderId="57" xfId="0" applyFont="1" applyBorder="1" applyAlignment="1">
      <alignment wrapText="1"/>
    </xf>
    <xf numFmtId="0" fontId="0" fillId="0" borderId="84" xfId="0" applyBorder="1" applyAlignment="1" quotePrefix="1">
      <alignment horizontal="center"/>
    </xf>
    <xf numFmtId="0" fontId="0" fillId="0" borderId="85" xfId="0" applyFont="1" applyFill="1" applyBorder="1" applyAlignment="1">
      <alignment/>
    </xf>
    <xf numFmtId="0" fontId="0" fillId="20" borderId="85" xfId="0" applyFont="1" applyFill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51" fillId="36" borderId="42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32" fillId="0" borderId="68" xfId="0" applyFont="1" applyBorder="1" applyAlignment="1">
      <alignment horizontal="center" wrapText="1"/>
    </xf>
    <xf numFmtId="0" fontId="32" fillId="0" borderId="59" xfId="0" applyFont="1" applyBorder="1" applyAlignment="1">
      <alignment wrapText="1"/>
    </xf>
    <xf numFmtId="0" fontId="32" fillId="0" borderId="75" xfId="0" applyFont="1" applyBorder="1" applyAlignment="1">
      <alignment wrapText="1"/>
    </xf>
    <xf numFmtId="0" fontId="62" fillId="0" borderId="37" xfId="0" applyFont="1" applyBorder="1" applyAlignment="1">
      <alignment/>
    </xf>
    <xf numFmtId="0" fontId="0" fillId="0" borderId="71" xfId="0" applyFont="1" applyBorder="1" applyAlignment="1">
      <alignment/>
    </xf>
    <xf numFmtId="0" fontId="51" fillId="20" borderId="86" xfId="0" applyFont="1" applyFill="1" applyBorder="1" applyAlignment="1">
      <alignment/>
    </xf>
    <xf numFmtId="0" fontId="0" fillId="0" borderId="87" xfId="0" applyFont="1" applyBorder="1" applyAlignment="1" quotePrefix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1" fillId="0" borderId="71" xfId="0" applyFont="1" applyBorder="1" applyAlignment="1">
      <alignment/>
    </xf>
    <xf numFmtId="0" fontId="51" fillId="0" borderId="72" xfId="0" applyFont="1" applyBorder="1" applyAlignment="1">
      <alignment/>
    </xf>
    <xf numFmtId="0" fontId="0" fillId="0" borderId="59" xfId="0" applyFont="1" applyFill="1" applyBorder="1" applyAlignment="1">
      <alignment/>
    </xf>
    <xf numFmtId="0" fontId="51" fillId="20" borderId="59" xfId="0" applyFont="1" applyFill="1" applyBorder="1" applyAlignment="1">
      <alignment/>
    </xf>
    <xf numFmtId="0" fontId="0" fillId="0" borderId="77" xfId="0" applyBorder="1" applyAlignment="1">
      <alignment/>
    </xf>
    <xf numFmtId="0" fontId="0" fillId="20" borderId="24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38" xfId="0" applyFill="1" applyBorder="1" applyAlignment="1">
      <alignment/>
    </xf>
    <xf numFmtId="0" fontId="0" fillId="0" borderId="11" xfId="0" applyBorder="1" applyAlignment="1" quotePrefix="1">
      <alignment/>
    </xf>
    <xf numFmtId="0" fontId="51" fillId="36" borderId="41" xfId="0" applyFont="1" applyFill="1" applyBorder="1" applyAlignment="1">
      <alignment/>
    </xf>
    <xf numFmtId="0" fontId="32" fillId="0" borderId="29" xfId="0" applyFont="1" applyBorder="1" applyAlignment="1">
      <alignment wrapText="1"/>
    </xf>
    <xf numFmtId="0" fontId="62" fillId="0" borderId="24" xfId="0" applyFont="1" applyBorder="1" applyAlignment="1">
      <alignment wrapText="1"/>
    </xf>
    <xf numFmtId="0" fontId="62" fillId="0" borderId="38" xfId="0" applyFont="1" applyBorder="1" applyAlignment="1">
      <alignment horizontal="center" wrapText="1"/>
    </xf>
    <xf numFmtId="0" fontId="32" fillId="0" borderId="38" xfId="0" applyFont="1" applyBorder="1" applyAlignment="1">
      <alignment horizontal="center" wrapText="1"/>
    </xf>
    <xf numFmtId="0" fontId="62" fillId="0" borderId="91" xfId="0" applyFont="1" applyBorder="1" applyAlignment="1">
      <alignment horizontal="center" wrapText="1"/>
    </xf>
    <xf numFmtId="0" fontId="51" fillId="20" borderId="69" xfId="0" applyFont="1" applyFill="1" applyBorder="1" applyAlignment="1">
      <alignment/>
    </xf>
    <xf numFmtId="0" fontId="51" fillId="36" borderId="92" xfId="0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51" fillId="20" borderId="90" xfId="0" applyFont="1" applyFill="1" applyBorder="1" applyAlignment="1">
      <alignment/>
    </xf>
    <xf numFmtId="0" fontId="65" fillId="36" borderId="93" xfId="0" applyFont="1" applyFill="1" applyBorder="1" applyAlignment="1">
      <alignment/>
    </xf>
    <xf numFmtId="0" fontId="51" fillId="20" borderId="94" xfId="0" applyFont="1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45" borderId="25" xfId="0" applyFill="1" applyBorder="1" applyAlignment="1">
      <alignment/>
    </xf>
    <xf numFmtId="0" fontId="51" fillId="20" borderId="97" xfId="0" applyFont="1" applyFill="1" applyBorder="1" applyAlignment="1">
      <alignment/>
    </xf>
    <xf numFmtId="0" fontId="62" fillId="0" borderId="95" xfId="0" applyFont="1" applyBorder="1" applyAlignment="1">
      <alignment horizontal="center" wrapText="1"/>
    </xf>
    <xf numFmtId="0" fontId="32" fillId="0" borderId="95" xfId="0" applyFont="1" applyBorder="1" applyAlignment="1">
      <alignment horizontal="center" wrapText="1"/>
    </xf>
    <xf numFmtId="0" fontId="62" fillId="0" borderId="94" xfId="0" applyFont="1" applyBorder="1" applyAlignment="1">
      <alignment horizontal="center" wrapText="1"/>
    </xf>
    <xf numFmtId="0" fontId="53" fillId="0" borderId="95" xfId="0" applyFont="1" applyBorder="1" applyAlignment="1">
      <alignment wrapText="1"/>
    </xf>
    <xf numFmtId="0" fontId="0" fillId="36" borderId="9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1" sqref="A1:Q30"/>
    </sheetView>
  </sheetViews>
  <sheetFormatPr defaultColWidth="8.8515625" defaultRowHeight="15"/>
  <cols>
    <col min="1" max="1" width="9.140625" style="2" customWidth="1"/>
    <col min="2" max="6" width="3.7109375" style="9" customWidth="1"/>
    <col min="7" max="7" width="30.7109375" style="3" customWidth="1"/>
    <col min="8" max="11" width="3.7109375" style="9" customWidth="1"/>
    <col min="12" max="12" width="30.7109375" style="3" customWidth="1"/>
    <col min="13" max="16" width="3.7109375" style="9" customWidth="1"/>
    <col min="17" max="17" width="30.7109375" style="3" customWidth="1"/>
  </cols>
  <sheetData>
    <row r="1" spans="1:17" s="1" customFormat="1" ht="15" thickBot="1">
      <c r="A1" s="2"/>
      <c r="B1" s="8"/>
      <c r="C1" s="8"/>
      <c r="D1" s="106" t="s">
        <v>70</v>
      </c>
      <c r="E1" s="106"/>
      <c r="F1" s="106"/>
      <c r="G1" s="107"/>
      <c r="H1" s="8"/>
      <c r="I1" s="104" t="s">
        <v>71</v>
      </c>
      <c r="J1" s="104"/>
      <c r="K1" s="104"/>
      <c r="L1" s="105"/>
      <c r="M1" s="8"/>
      <c r="N1" s="102" t="s">
        <v>72</v>
      </c>
      <c r="O1" s="102"/>
      <c r="P1" s="102"/>
      <c r="Q1" s="103"/>
    </row>
    <row r="2" spans="1:16" ht="15" customHeight="1">
      <c r="A2" s="10" t="s">
        <v>0</v>
      </c>
      <c r="B2" s="77" t="s">
        <v>43</v>
      </c>
      <c r="D2" s="82" t="s">
        <v>31</v>
      </c>
      <c r="E2" s="84" t="s">
        <v>35</v>
      </c>
      <c r="F2" s="84" t="s">
        <v>36</v>
      </c>
      <c r="G2" s="86" t="s">
        <v>16</v>
      </c>
      <c r="I2" s="7"/>
      <c r="J2" s="7"/>
      <c r="K2" s="7"/>
      <c r="N2" s="7"/>
      <c r="O2" s="7"/>
      <c r="P2" s="7"/>
    </row>
    <row r="3" spans="1:16" ht="15" thickBot="1">
      <c r="A3" s="10"/>
      <c r="B3" s="78"/>
      <c r="D3" s="83"/>
      <c r="E3" s="85"/>
      <c r="F3" s="85"/>
      <c r="G3" s="72"/>
      <c r="I3" s="7"/>
      <c r="J3" s="7"/>
      <c r="K3" s="7"/>
      <c r="N3" s="7"/>
      <c r="O3" s="7"/>
      <c r="P3" s="7"/>
    </row>
    <row r="4" spans="1:16" ht="15" customHeight="1">
      <c r="A4" s="10" t="s">
        <v>1</v>
      </c>
      <c r="B4" s="78"/>
      <c r="C4" s="7"/>
      <c r="D4" s="83"/>
      <c r="E4" s="85"/>
      <c r="F4" s="85"/>
      <c r="G4" s="87" t="s">
        <v>18</v>
      </c>
      <c r="H4" s="7"/>
      <c r="I4" s="100" t="s">
        <v>32</v>
      </c>
      <c r="J4" s="98" t="s">
        <v>38</v>
      </c>
      <c r="K4" s="92" t="s">
        <v>46</v>
      </c>
      <c r="L4" s="86" t="s">
        <v>16</v>
      </c>
      <c r="M4" s="7"/>
      <c r="N4" s="7"/>
      <c r="O4" s="7"/>
      <c r="P4" s="7"/>
    </row>
    <row r="5" spans="1:17" ht="15" thickBot="1">
      <c r="A5" s="10"/>
      <c r="B5" s="78"/>
      <c r="C5" s="7"/>
      <c r="D5" s="83"/>
      <c r="E5" s="85"/>
      <c r="F5" s="85"/>
      <c r="G5" s="87"/>
      <c r="H5" s="7"/>
      <c r="I5" s="101"/>
      <c r="J5" s="99"/>
      <c r="K5" s="93"/>
      <c r="L5" s="72"/>
      <c r="M5" s="7"/>
      <c r="N5" s="7"/>
      <c r="O5" s="7"/>
      <c r="P5" s="7"/>
      <c r="Q5" s="6"/>
    </row>
    <row r="6" spans="1:17" ht="15" customHeight="1">
      <c r="A6" s="10" t="s">
        <v>2</v>
      </c>
      <c r="B6" s="78"/>
      <c r="C6" s="7"/>
      <c r="D6" s="83"/>
      <c r="E6" s="85"/>
      <c r="F6" s="85"/>
      <c r="G6" s="87"/>
      <c r="H6" s="7"/>
      <c r="I6" s="101"/>
      <c r="J6" s="99"/>
      <c r="K6" s="93"/>
      <c r="L6" s="73" t="s">
        <v>14</v>
      </c>
      <c r="M6" s="7"/>
      <c r="N6" s="74" t="s">
        <v>66</v>
      </c>
      <c r="O6" s="88" t="s">
        <v>41</v>
      </c>
      <c r="P6" s="96" t="s">
        <v>42</v>
      </c>
      <c r="Q6" s="86" t="s">
        <v>16</v>
      </c>
    </row>
    <row r="7" spans="1:17" ht="13.5">
      <c r="A7" s="11"/>
      <c r="B7" s="78"/>
      <c r="C7" s="7"/>
      <c r="D7" s="83"/>
      <c r="E7" s="85"/>
      <c r="F7" s="85"/>
      <c r="G7" s="87"/>
      <c r="H7" s="7"/>
      <c r="I7" s="101"/>
      <c r="J7" s="99"/>
      <c r="K7" s="93"/>
      <c r="L7" s="73"/>
      <c r="M7" s="7"/>
      <c r="N7" s="75"/>
      <c r="O7" s="89"/>
      <c r="P7" s="97"/>
      <c r="Q7" s="72"/>
    </row>
    <row r="8" spans="1:17" ht="13.5">
      <c r="A8" s="10" t="s">
        <v>3</v>
      </c>
      <c r="B8" s="78"/>
      <c r="C8" s="7"/>
      <c r="D8" s="83"/>
      <c r="E8" s="85"/>
      <c r="F8" s="85"/>
      <c r="G8" s="87"/>
      <c r="H8" s="7"/>
      <c r="I8" s="101"/>
      <c r="J8" s="99"/>
      <c r="K8" s="93"/>
      <c r="L8" s="72" t="s">
        <v>16</v>
      </c>
      <c r="M8" s="7"/>
      <c r="N8" s="75"/>
      <c r="O8" s="89"/>
      <c r="P8" s="97"/>
      <c r="Q8" s="87" t="s">
        <v>26</v>
      </c>
    </row>
    <row r="9" spans="1:17" ht="13.5">
      <c r="A9" s="11"/>
      <c r="B9" s="78"/>
      <c r="C9" s="7"/>
      <c r="D9" s="83"/>
      <c r="E9" s="85"/>
      <c r="F9" s="85"/>
      <c r="G9" s="72" t="s">
        <v>16</v>
      </c>
      <c r="H9" s="7"/>
      <c r="I9" s="101"/>
      <c r="J9" s="99"/>
      <c r="K9" s="93"/>
      <c r="L9" s="72"/>
      <c r="M9" s="7"/>
      <c r="N9" s="75"/>
      <c r="O9" s="89"/>
      <c r="P9" s="97"/>
      <c r="Q9" s="87"/>
    </row>
    <row r="10" spans="1:17" ht="13.5">
      <c r="A10" s="10" t="s">
        <v>4</v>
      </c>
      <c r="B10" s="78"/>
      <c r="D10" s="83"/>
      <c r="E10" s="85"/>
      <c r="F10" s="85"/>
      <c r="G10" s="72"/>
      <c r="I10" s="101"/>
      <c r="J10" s="99"/>
      <c r="K10" s="93"/>
      <c r="L10" s="15" t="s">
        <v>15</v>
      </c>
      <c r="N10" s="75"/>
      <c r="O10" s="89"/>
      <c r="P10" s="97"/>
      <c r="Q10" s="87"/>
    </row>
    <row r="11" spans="1:17" ht="13.5">
      <c r="A11" s="11"/>
      <c r="B11" s="78"/>
      <c r="C11" s="7"/>
      <c r="D11" s="83"/>
      <c r="E11" s="85"/>
      <c r="F11" s="85"/>
      <c r="G11" s="73" t="s">
        <v>19</v>
      </c>
      <c r="H11" s="7"/>
      <c r="I11" s="101"/>
      <c r="J11" s="99"/>
      <c r="K11" s="93"/>
      <c r="L11" s="72" t="s">
        <v>16</v>
      </c>
      <c r="M11" s="7"/>
      <c r="N11" s="75"/>
      <c r="O11" s="89"/>
      <c r="P11" s="97"/>
      <c r="Q11" s="87"/>
    </row>
    <row r="12" spans="1:17" ht="13.5">
      <c r="A12" s="10" t="s">
        <v>5</v>
      </c>
      <c r="B12" s="78"/>
      <c r="C12" s="7"/>
      <c r="D12" s="83"/>
      <c r="E12" s="85"/>
      <c r="F12" s="85"/>
      <c r="G12" s="73"/>
      <c r="H12" s="7"/>
      <c r="I12" s="101"/>
      <c r="J12" s="99"/>
      <c r="K12" s="93"/>
      <c r="L12" s="72"/>
      <c r="M12" s="7"/>
      <c r="N12" s="75"/>
      <c r="O12" s="89"/>
      <c r="P12" s="97"/>
      <c r="Q12" s="87"/>
    </row>
    <row r="13" spans="1:17" ht="13.5">
      <c r="A13" s="11"/>
      <c r="B13" s="78"/>
      <c r="C13" s="7"/>
      <c r="D13" s="83"/>
      <c r="E13" s="85"/>
      <c r="F13" s="85"/>
      <c r="G13" s="72" t="s">
        <v>16</v>
      </c>
      <c r="H13" s="7"/>
      <c r="I13" s="101"/>
      <c r="J13" s="99"/>
      <c r="K13" s="93"/>
      <c r="L13" s="87" t="s">
        <v>23</v>
      </c>
      <c r="M13" s="7"/>
      <c r="N13" s="75"/>
      <c r="O13" s="89"/>
      <c r="P13" s="97"/>
      <c r="Q13" s="72" t="s">
        <v>16</v>
      </c>
    </row>
    <row r="14" spans="1:17" ht="13.5">
      <c r="A14" s="10" t="s">
        <v>6</v>
      </c>
      <c r="B14" s="78"/>
      <c r="C14" s="7"/>
      <c r="D14" s="83"/>
      <c r="E14" s="85"/>
      <c r="F14" s="85"/>
      <c r="G14" s="72"/>
      <c r="H14" s="7"/>
      <c r="I14" s="101"/>
      <c r="J14" s="99"/>
      <c r="K14" s="93"/>
      <c r="L14" s="87"/>
      <c r="M14" s="7"/>
      <c r="N14" s="75"/>
      <c r="O14" s="89"/>
      <c r="P14" s="97"/>
      <c r="Q14" s="72"/>
    </row>
    <row r="15" spans="1:17" ht="13.5">
      <c r="A15" s="11"/>
      <c r="B15" s="78"/>
      <c r="C15" s="7"/>
      <c r="D15" s="83"/>
      <c r="E15" s="85"/>
      <c r="F15" s="85"/>
      <c r="G15" s="15" t="s">
        <v>20</v>
      </c>
      <c r="H15" s="7"/>
      <c r="I15" s="101"/>
      <c r="J15" s="99"/>
      <c r="K15" s="93"/>
      <c r="L15" s="87"/>
      <c r="M15" s="7"/>
      <c r="N15" s="75"/>
      <c r="O15" s="89"/>
      <c r="P15" s="97"/>
      <c r="Q15" s="73" t="s">
        <v>27</v>
      </c>
    </row>
    <row r="16" spans="1:17" ht="15" customHeight="1">
      <c r="A16" s="10" t="s">
        <v>7</v>
      </c>
      <c r="B16" s="78"/>
      <c r="C16" s="7"/>
      <c r="D16" s="83"/>
      <c r="E16" s="85" t="s">
        <v>40</v>
      </c>
      <c r="F16" s="85" t="s">
        <v>37</v>
      </c>
      <c r="G16" s="72" t="s">
        <v>17</v>
      </c>
      <c r="H16" s="7"/>
      <c r="I16" s="101"/>
      <c r="J16" s="99"/>
      <c r="K16" s="93"/>
      <c r="L16" s="87"/>
      <c r="M16" s="7"/>
      <c r="N16" s="75"/>
      <c r="O16" s="89"/>
      <c r="P16" s="97"/>
      <c r="Q16" s="73"/>
    </row>
    <row r="17" spans="1:17" ht="13.5">
      <c r="A17" s="11"/>
      <c r="B17" s="78"/>
      <c r="C17" s="7"/>
      <c r="D17" s="83"/>
      <c r="E17" s="85"/>
      <c r="F17" s="85"/>
      <c r="G17" s="72"/>
      <c r="H17" s="7"/>
      <c r="I17" s="101"/>
      <c r="J17" s="99"/>
      <c r="K17" s="93"/>
      <c r="L17" s="87"/>
      <c r="M17" s="7"/>
      <c r="N17" s="75"/>
      <c r="O17" s="89"/>
      <c r="P17" s="97"/>
      <c r="Q17" s="72" t="s">
        <v>16</v>
      </c>
    </row>
    <row r="18" spans="1:17" ht="13.5">
      <c r="A18" s="10" t="s">
        <v>8</v>
      </c>
      <c r="B18" s="78"/>
      <c r="C18" s="7"/>
      <c r="D18" s="83"/>
      <c r="E18" s="85"/>
      <c r="F18" s="85"/>
      <c r="G18" s="72"/>
      <c r="H18" s="7"/>
      <c r="I18" s="108" t="s">
        <v>39</v>
      </c>
      <c r="J18" s="85" t="s">
        <v>44</v>
      </c>
      <c r="K18" s="93"/>
      <c r="L18" s="72" t="s">
        <v>16</v>
      </c>
      <c r="M18" s="7"/>
      <c r="N18" s="75"/>
      <c r="O18" s="85" t="s">
        <v>49</v>
      </c>
      <c r="P18" s="85" t="s">
        <v>48</v>
      </c>
      <c r="Q18" s="72"/>
    </row>
    <row r="19" spans="1:17" ht="13.5">
      <c r="A19" s="11"/>
      <c r="B19" s="78"/>
      <c r="C19" s="14"/>
      <c r="D19" s="83"/>
      <c r="E19" s="85"/>
      <c r="F19" s="85"/>
      <c r="G19" s="21" t="s">
        <v>21</v>
      </c>
      <c r="H19" s="14"/>
      <c r="I19" s="108"/>
      <c r="J19" s="85"/>
      <c r="K19" s="93"/>
      <c r="L19" s="95"/>
      <c r="M19" s="14"/>
      <c r="N19" s="75"/>
      <c r="O19" s="85"/>
      <c r="P19" s="85"/>
      <c r="Q19" s="15" t="s">
        <v>28</v>
      </c>
    </row>
    <row r="20" spans="1:17" ht="13.5">
      <c r="A20" s="10" t="s">
        <v>9</v>
      </c>
      <c r="B20" s="78"/>
      <c r="C20" s="7"/>
      <c r="D20" s="83"/>
      <c r="E20" s="85"/>
      <c r="F20" s="85"/>
      <c r="G20" s="72" t="s">
        <v>16</v>
      </c>
      <c r="H20" s="7"/>
      <c r="I20" s="108"/>
      <c r="J20" s="85"/>
      <c r="K20" s="93"/>
      <c r="L20" s="91" t="s">
        <v>24</v>
      </c>
      <c r="M20" s="7"/>
      <c r="N20" s="75"/>
      <c r="O20" s="85"/>
      <c r="P20" s="85"/>
      <c r="Q20" s="72" t="s">
        <v>16</v>
      </c>
    </row>
    <row r="21" spans="1:17" ht="13.5">
      <c r="A21" s="11"/>
      <c r="B21" s="78"/>
      <c r="C21" s="7"/>
      <c r="D21" s="83"/>
      <c r="E21" s="85"/>
      <c r="F21" s="85"/>
      <c r="G21" s="72"/>
      <c r="H21" s="7"/>
      <c r="I21" s="108"/>
      <c r="J21" s="85"/>
      <c r="K21" s="93"/>
      <c r="L21" s="91"/>
      <c r="M21" s="7"/>
      <c r="N21" s="75"/>
      <c r="O21" s="85"/>
      <c r="P21" s="85"/>
      <c r="Q21" s="72"/>
    </row>
    <row r="22" spans="1:17" ht="15" thickBot="1">
      <c r="A22" s="10" t="s">
        <v>10</v>
      </c>
      <c r="B22" s="79"/>
      <c r="C22" s="7"/>
      <c r="D22" s="83"/>
      <c r="E22" s="85"/>
      <c r="F22" s="85"/>
      <c r="G22" s="91" t="s">
        <v>22</v>
      </c>
      <c r="H22" s="7"/>
      <c r="I22" s="108"/>
      <c r="J22" s="85"/>
      <c r="K22" s="93"/>
      <c r="L22" s="91"/>
      <c r="M22" s="7"/>
      <c r="N22" s="75"/>
      <c r="O22" s="85"/>
      <c r="P22" s="85"/>
      <c r="Q22" s="21" t="s">
        <v>29</v>
      </c>
    </row>
    <row r="23" spans="1:17" ht="13.5">
      <c r="A23" s="5"/>
      <c r="B23" s="7"/>
      <c r="C23" s="7"/>
      <c r="D23" s="83"/>
      <c r="E23" s="85"/>
      <c r="F23" s="85"/>
      <c r="G23" s="91"/>
      <c r="H23" s="7"/>
      <c r="I23" s="108"/>
      <c r="J23" s="85"/>
      <c r="K23" s="93"/>
      <c r="L23" s="91"/>
      <c r="M23" s="7"/>
      <c r="N23" s="75"/>
      <c r="O23" s="85"/>
      <c r="P23" s="85"/>
      <c r="Q23" s="72" t="s">
        <v>16</v>
      </c>
    </row>
    <row r="24" spans="1:17" ht="13.5">
      <c r="A24" s="4" t="s">
        <v>11</v>
      </c>
      <c r="B24" s="7"/>
      <c r="C24" s="7"/>
      <c r="D24" s="83"/>
      <c r="E24" s="85"/>
      <c r="F24" s="85"/>
      <c r="G24" s="91"/>
      <c r="H24" s="7"/>
      <c r="I24" s="108"/>
      <c r="J24" s="85"/>
      <c r="K24" s="93"/>
      <c r="L24" s="72" t="s">
        <v>16</v>
      </c>
      <c r="M24" s="7"/>
      <c r="N24" s="75"/>
      <c r="O24" s="85"/>
      <c r="P24" s="85"/>
      <c r="Q24" s="72"/>
    </row>
    <row r="25" spans="1:17" ht="13.5">
      <c r="A25" s="5"/>
      <c r="B25" s="7"/>
      <c r="C25" s="7"/>
      <c r="D25" s="83"/>
      <c r="E25" s="85"/>
      <c r="F25" s="85"/>
      <c r="G25" s="91"/>
      <c r="H25" s="7"/>
      <c r="I25" s="108"/>
      <c r="J25" s="85"/>
      <c r="K25" s="93"/>
      <c r="L25" s="72"/>
      <c r="M25" s="7"/>
      <c r="N25" s="75"/>
      <c r="O25" s="85"/>
      <c r="P25" s="85"/>
      <c r="Q25" s="91" t="s">
        <v>30</v>
      </c>
    </row>
    <row r="26" spans="1:17" ht="13.5">
      <c r="A26" s="4" t="s">
        <v>12</v>
      </c>
      <c r="D26" s="20"/>
      <c r="E26" s="85"/>
      <c r="F26" s="85"/>
      <c r="G26" s="80" t="s">
        <v>33</v>
      </c>
      <c r="I26" s="108"/>
      <c r="J26" s="85"/>
      <c r="K26" s="94"/>
      <c r="L26" s="21" t="s">
        <v>25</v>
      </c>
      <c r="N26" s="75"/>
      <c r="O26" s="85"/>
      <c r="P26" s="85"/>
      <c r="Q26" s="91"/>
    </row>
    <row r="27" spans="1:17" ht="15" customHeight="1">
      <c r="A27" s="5"/>
      <c r="B27" s="13"/>
      <c r="C27" s="13"/>
      <c r="D27" s="16"/>
      <c r="E27" s="85"/>
      <c r="F27" s="85"/>
      <c r="G27" s="80"/>
      <c r="H27" s="13"/>
      <c r="I27" s="108"/>
      <c r="J27" s="85"/>
      <c r="K27" s="18"/>
      <c r="L27" s="80" t="s">
        <v>45</v>
      </c>
      <c r="M27" s="13"/>
      <c r="N27" s="75"/>
      <c r="O27" s="85"/>
      <c r="P27" s="85"/>
      <c r="Q27" s="91"/>
    </row>
    <row r="28" spans="1:17" ht="13.5">
      <c r="A28" s="4" t="s">
        <v>13</v>
      </c>
      <c r="B28" s="13"/>
      <c r="C28" s="13"/>
      <c r="D28" s="16"/>
      <c r="E28" s="85"/>
      <c r="F28" s="85"/>
      <c r="G28" s="80"/>
      <c r="H28" s="13"/>
      <c r="I28" s="108"/>
      <c r="J28" s="85"/>
      <c r="K28" s="18"/>
      <c r="L28" s="80"/>
      <c r="M28" s="13"/>
      <c r="N28" s="76"/>
      <c r="O28" s="85"/>
      <c r="P28" s="85"/>
      <c r="Q28" s="91"/>
    </row>
    <row r="29" spans="1:17" ht="13.5">
      <c r="A29" s="5"/>
      <c r="B29" s="13"/>
      <c r="C29" s="13"/>
      <c r="D29" s="16"/>
      <c r="E29" s="85"/>
      <c r="F29" s="85"/>
      <c r="G29" s="80"/>
      <c r="H29" s="13"/>
      <c r="I29" s="108"/>
      <c r="J29" s="85"/>
      <c r="K29" s="18"/>
      <c r="L29" s="80"/>
      <c r="M29" s="13"/>
      <c r="N29" s="33"/>
      <c r="O29" s="85"/>
      <c r="P29" s="85"/>
      <c r="Q29" s="80" t="s">
        <v>47</v>
      </c>
    </row>
    <row r="30" spans="1:18" ht="15" thickBot="1">
      <c r="A30" s="4" t="s">
        <v>34</v>
      </c>
      <c r="B30" s="13"/>
      <c r="C30" s="13"/>
      <c r="D30" s="17"/>
      <c r="E30" s="90"/>
      <c r="F30" s="90"/>
      <c r="G30" s="81"/>
      <c r="H30" s="13"/>
      <c r="I30" s="109"/>
      <c r="J30" s="90"/>
      <c r="K30" s="19"/>
      <c r="L30" s="81"/>
      <c r="M30" s="13"/>
      <c r="N30" s="34"/>
      <c r="O30" s="90"/>
      <c r="P30" s="90"/>
      <c r="Q30" s="81"/>
      <c r="R30" s="12"/>
    </row>
    <row r="32" spans="8:17" ht="18">
      <c r="H32" s="71" t="s">
        <v>67</v>
      </c>
      <c r="I32" s="71"/>
      <c r="J32" s="71"/>
      <c r="K32" s="71"/>
      <c r="L32" s="71"/>
      <c r="M32" s="71"/>
      <c r="N32" s="8"/>
      <c r="O32" s="8"/>
      <c r="P32" s="8"/>
      <c r="Q32" s="35"/>
    </row>
    <row r="33" ht="19.5" customHeight="1">
      <c r="A33" s="22" t="s">
        <v>50</v>
      </c>
    </row>
    <row r="34" spans="1:12" ht="19.5" customHeight="1">
      <c r="A34" s="23" t="s">
        <v>52</v>
      </c>
      <c r="B34" s="24"/>
      <c r="C34" s="24"/>
      <c r="D34" s="24"/>
      <c r="E34" s="24"/>
      <c r="F34" s="24"/>
      <c r="G34" s="25"/>
      <c r="H34" s="26" t="s">
        <v>53</v>
      </c>
      <c r="I34" s="24"/>
      <c r="J34" s="24"/>
      <c r="K34" s="24"/>
      <c r="L34" s="25"/>
    </row>
    <row r="35" spans="1:12" ht="19.5" customHeight="1">
      <c r="A35" s="27" t="s">
        <v>68</v>
      </c>
      <c r="B35" s="28"/>
      <c r="C35" s="28"/>
      <c r="D35" s="28"/>
      <c r="E35" s="28"/>
      <c r="F35" s="28"/>
      <c r="G35" s="29"/>
      <c r="H35" s="30" t="s">
        <v>51</v>
      </c>
      <c r="I35" s="28"/>
      <c r="J35" s="28"/>
      <c r="K35" s="28"/>
      <c r="L35" s="29"/>
    </row>
    <row r="36" spans="1:12" ht="19.5" customHeight="1">
      <c r="A36" s="27" t="s">
        <v>60</v>
      </c>
      <c r="B36" s="28"/>
      <c r="C36" s="28"/>
      <c r="D36" s="28"/>
      <c r="E36" s="28"/>
      <c r="F36" s="28"/>
      <c r="G36" s="29"/>
      <c r="H36" s="30" t="s">
        <v>54</v>
      </c>
      <c r="I36" s="28"/>
      <c r="J36" s="28"/>
      <c r="K36" s="28"/>
      <c r="L36" s="29"/>
    </row>
    <row r="37" spans="1:12" ht="19.5" customHeight="1">
      <c r="A37" s="27" t="s">
        <v>61</v>
      </c>
      <c r="B37" s="28"/>
      <c r="C37" s="28"/>
      <c r="D37" s="28"/>
      <c r="E37" s="28"/>
      <c r="F37" s="28"/>
      <c r="G37" s="29"/>
      <c r="H37" s="30" t="s">
        <v>62</v>
      </c>
      <c r="I37" s="28"/>
      <c r="J37" s="28"/>
      <c r="K37" s="28"/>
      <c r="L37" s="29"/>
    </row>
    <row r="38" spans="1:12" ht="19.5" customHeight="1">
      <c r="A38" s="27" t="s">
        <v>63</v>
      </c>
      <c r="B38" s="28"/>
      <c r="C38" s="28"/>
      <c r="D38" s="28"/>
      <c r="E38" s="28"/>
      <c r="F38" s="28"/>
      <c r="G38" s="29"/>
      <c r="H38" s="30" t="s">
        <v>55</v>
      </c>
      <c r="I38" s="28"/>
      <c r="J38" s="28"/>
      <c r="K38" s="28"/>
      <c r="L38" s="29"/>
    </row>
    <row r="39" spans="1:12" ht="19.5" customHeight="1">
      <c r="A39" s="27" t="s">
        <v>56</v>
      </c>
      <c r="B39" s="28"/>
      <c r="C39" s="28"/>
      <c r="D39" s="28"/>
      <c r="E39" s="28"/>
      <c r="F39" s="28"/>
      <c r="G39" s="29"/>
      <c r="H39" s="30" t="s">
        <v>57</v>
      </c>
      <c r="I39" s="28"/>
      <c r="J39" s="28"/>
      <c r="K39" s="28"/>
      <c r="L39" s="29"/>
    </row>
    <row r="40" spans="1:12" ht="19.5" customHeight="1">
      <c r="A40" s="31" t="s">
        <v>58</v>
      </c>
      <c r="B40" s="24"/>
      <c r="C40" s="24"/>
      <c r="D40" s="24"/>
      <c r="E40" s="24"/>
      <c r="F40" s="24"/>
      <c r="G40" s="25"/>
      <c r="H40" s="26" t="s">
        <v>59</v>
      </c>
      <c r="I40" s="24"/>
      <c r="J40" s="24"/>
      <c r="K40" s="24"/>
      <c r="L40" s="25"/>
    </row>
    <row r="41" spans="1:12" ht="19.5" customHeight="1">
      <c r="A41" s="31" t="s">
        <v>69</v>
      </c>
      <c r="B41" s="24"/>
      <c r="C41" s="24"/>
      <c r="D41" s="24"/>
      <c r="E41" s="24"/>
      <c r="F41" s="24"/>
      <c r="G41" s="25"/>
      <c r="H41" s="26" t="s">
        <v>65</v>
      </c>
      <c r="I41" s="24"/>
      <c r="J41" s="24"/>
      <c r="K41" s="24"/>
      <c r="L41" s="25"/>
    </row>
    <row r="42" spans="1:17" ht="19.5" customHeight="1">
      <c r="A42" s="32" t="s">
        <v>64</v>
      </c>
      <c r="B42" s="24"/>
      <c r="C42" s="24"/>
      <c r="D42" s="24"/>
      <c r="E42" s="24"/>
      <c r="F42" s="24"/>
      <c r="G42" s="25"/>
      <c r="H42" s="26"/>
      <c r="I42" s="24"/>
      <c r="J42" s="24"/>
      <c r="K42" s="24"/>
      <c r="L42" s="25"/>
      <c r="M42" s="24"/>
      <c r="N42" s="24"/>
      <c r="O42" s="24"/>
      <c r="P42" s="24"/>
      <c r="Q42" s="25"/>
    </row>
  </sheetData>
  <sheetProtection/>
  <mergeCells count="47">
    <mergeCell ref="F16:F30"/>
    <mergeCell ref="J4:J17"/>
    <mergeCell ref="J18:J30"/>
    <mergeCell ref="I4:I17"/>
    <mergeCell ref="N1:Q1"/>
    <mergeCell ref="I1:L1"/>
    <mergeCell ref="D1:G1"/>
    <mergeCell ref="Q29:Q30"/>
    <mergeCell ref="I18:I30"/>
    <mergeCell ref="E2:E15"/>
    <mergeCell ref="G20:G21"/>
    <mergeCell ref="L20:L23"/>
    <mergeCell ref="Q20:Q21"/>
    <mergeCell ref="G22:G25"/>
    <mergeCell ref="K4:K26"/>
    <mergeCell ref="G13:G14"/>
    <mergeCell ref="Q17:Q18"/>
    <mergeCell ref="L18:L19"/>
    <mergeCell ref="P6:P17"/>
    <mergeCell ref="E16:E30"/>
    <mergeCell ref="Q23:Q24"/>
    <mergeCell ref="L24:L25"/>
    <mergeCell ref="Q25:Q28"/>
    <mergeCell ref="O18:O30"/>
    <mergeCell ref="P18:P30"/>
    <mergeCell ref="L13:L17"/>
    <mergeCell ref="Q13:Q14"/>
    <mergeCell ref="Q15:Q16"/>
    <mergeCell ref="G16:G18"/>
    <mergeCell ref="G2:G3"/>
    <mergeCell ref="G4:G8"/>
    <mergeCell ref="L4:L5"/>
    <mergeCell ref="L6:L7"/>
    <mergeCell ref="Q6:Q7"/>
    <mergeCell ref="L8:L9"/>
    <mergeCell ref="Q8:Q12"/>
    <mergeCell ref="O6:O17"/>
    <mergeCell ref="H32:M32"/>
    <mergeCell ref="G9:G10"/>
    <mergeCell ref="G11:G12"/>
    <mergeCell ref="L11:L12"/>
    <mergeCell ref="N6:N28"/>
    <mergeCell ref="B2:B22"/>
    <mergeCell ref="G26:G30"/>
    <mergeCell ref="L27:L30"/>
    <mergeCell ref="D2:D25"/>
    <mergeCell ref="F2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0"/>
  <sheetViews>
    <sheetView zoomScale="125" zoomScaleNormal="125" workbookViewId="0" topLeftCell="A13">
      <selection activeCell="A20" sqref="A20:I30"/>
    </sheetView>
  </sheetViews>
  <sheetFormatPr defaultColWidth="11.421875" defaultRowHeight="15"/>
  <cols>
    <col min="1" max="1" width="4.421875" style="0" customWidth="1"/>
    <col min="2" max="2" width="24.00390625" style="0" customWidth="1"/>
    <col min="3" max="3" width="14.7109375" style="0" customWidth="1"/>
    <col min="4" max="4" width="15.7109375" style="0" customWidth="1"/>
    <col min="5" max="5" width="6.00390625" style="0" customWidth="1"/>
    <col min="6" max="8" width="5.421875" style="0" customWidth="1"/>
    <col min="9" max="9" width="12.421875" style="0" customWidth="1"/>
    <col min="10" max="10" width="5.28125" style="0" customWidth="1"/>
    <col min="11" max="11" width="5.140625" style="0" customWidth="1"/>
    <col min="12" max="12" width="4.7109375" style="0" customWidth="1"/>
    <col min="13" max="14" width="4.8515625" style="0" customWidth="1"/>
    <col min="15" max="15" width="4.28125" style="0" customWidth="1"/>
    <col min="16" max="16" width="5.8515625" style="0" customWidth="1"/>
    <col min="17" max="17" width="6.8515625" style="0" customWidth="1"/>
    <col min="18" max="18" width="9.00390625" style="0" customWidth="1"/>
    <col min="29" max="29" width="6.421875" style="0" customWidth="1"/>
    <col min="30" max="30" width="17.28125" style="0" customWidth="1"/>
    <col min="31" max="31" width="16.28125" style="0" customWidth="1"/>
    <col min="32" max="32" width="17.00390625" style="0" customWidth="1"/>
    <col min="33" max="33" width="7.140625" style="0" customWidth="1"/>
    <col min="34" max="34" width="6.140625" style="0" customWidth="1"/>
    <col min="35" max="35" width="5.8515625" style="0" customWidth="1"/>
    <col min="36" max="36" width="6.00390625" style="0" customWidth="1"/>
    <col min="37" max="37" width="5.8515625" style="0" customWidth="1"/>
    <col min="38" max="38" width="5.140625" style="0" customWidth="1"/>
    <col min="39" max="39" width="6.421875" style="0" customWidth="1"/>
  </cols>
  <sheetData>
    <row r="1" spans="2:26" ht="18.75" thickBot="1">
      <c r="B1" s="36" t="s">
        <v>73</v>
      </c>
      <c r="C1" s="36"/>
      <c r="D1" s="36"/>
      <c r="Z1" s="50"/>
    </row>
    <row r="2" spans="5:50" ht="19.5" thickBot="1" thickTop="1">
      <c r="E2" s="51"/>
      <c r="F2" s="52" t="s">
        <v>74</v>
      </c>
      <c r="G2" s="64"/>
      <c r="H2" s="54"/>
      <c r="I2" s="61"/>
      <c r="J2" s="52" t="s">
        <v>75</v>
      </c>
      <c r="K2" s="65"/>
      <c r="L2" s="62"/>
      <c r="M2" s="61"/>
      <c r="N2" s="52" t="s">
        <v>76</v>
      </c>
      <c r="O2" s="65"/>
      <c r="P2" s="62"/>
      <c r="Q2" s="58" t="s">
        <v>88</v>
      </c>
      <c r="R2" s="63"/>
      <c r="U2" s="36" t="s">
        <v>73</v>
      </c>
      <c r="V2" s="36"/>
      <c r="W2" s="36"/>
      <c r="Z2" s="50"/>
      <c r="AC2" s="36" t="s">
        <v>73</v>
      </c>
      <c r="AD2" s="36"/>
      <c r="AE2" s="36"/>
      <c r="AF2" s="37"/>
      <c r="AG2" s="37"/>
      <c r="AH2" s="37"/>
      <c r="AI2" s="37"/>
      <c r="AJ2" s="37"/>
      <c r="AK2" s="37"/>
      <c r="AL2" s="37"/>
      <c r="AM2" s="37"/>
      <c r="AN2" s="37"/>
      <c r="AP2" s="36" t="s">
        <v>73</v>
      </c>
      <c r="AQ2" s="36"/>
      <c r="AR2" s="36"/>
      <c r="AS2" s="37"/>
      <c r="AT2" s="37"/>
      <c r="AU2" s="37"/>
      <c r="AV2" s="37"/>
      <c r="AW2" s="37"/>
      <c r="AX2" s="37"/>
    </row>
    <row r="3" spans="1:50" ht="15.75" thickBot="1" thickTop="1">
      <c r="A3" s="66" t="s">
        <v>85</v>
      </c>
      <c r="B3" s="46" t="s">
        <v>77</v>
      </c>
      <c r="C3" s="40" t="s">
        <v>78</v>
      </c>
      <c r="D3" s="55" t="s">
        <v>79</v>
      </c>
      <c r="E3" s="39" t="s">
        <v>89</v>
      </c>
      <c r="F3" s="40" t="s">
        <v>90</v>
      </c>
      <c r="G3" s="55" t="s">
        <v>92</v>
      </c>
      <c r="H3" s="41" t="s">
        <v>91</v>
      </c>
      <c r="I3" s="39" t="s">
        <v>89</v>
      </c>
      <c r="J3" s="40" t="s">
        <v>90</v>
      </c>
      <c r="K3" s="55" t="s">
        <v>92</v>
      </c>
      <c r="L3" s="41" t="s">
        <v>91</v>
      </c>
      <c r="M3" s="39" t="s">
        <v>89</v>
      </c>
      <c r="N3" s="40" t="s">
        <v>90</v>
      </c>
      <c r="O3" s="55" t="s">
        <v>92</v>
      </c>
      <c r="P3" s="41" t="s">
        <v>91</v>
      </c>
      <c r="Q3" s="55" t="s">
        <v>92</v>
      </c>
      <c r="R3" s="41" t="s">
        <v>91</v>
      </c>
      <c r="X3" s="51"/>
      <c r="Y3" s="52" t="s">
        <v>74</v>
      </c>
      <c r="Z3" s="64"/>
      <c r="AA3" s="54"/>
      <c r="AC3" s="37"/>
      <c r="AD3" s="37"/>
      <c r="AE3" s="37"/>
      <c r="AF3" s="37"/>
      <c r="AG3" s="174"/>
      <c r="AH3" s="175" t="s">
        <v>249</v>
      </c>
      <c r="AI3" s="175"/>
      <c r="AJ3" s="174"/>
      <c r="AK3" s="175" t="s">
        <v>250</v>
      </c>
      <c r="AL3" s="175"/>
      <c r="AM3" s="176"/>
      <c r="AN3" s="37"/>
      <c r="AP3" s="37"/>
      <c r="AQ3" s="37"/>
      <c r="AR3" s="37"/>
      <c r="AS3" s="37"/>
      <c r="AT3" s="174"/>
      <c r="AU3" s="175" t="s">
        <v>76</v>
      </c>
      <c r="AV3" s="175"/>
      <c r="AW3" s="176"/>
      <c r="AX3" s="37"/>
    </row>
    <row r="4" spans="1:50" ht="15" thickTop="1">
      <c r="A4" s="113">
        <v>501</v>
      </c>
      <c r="B4" s="114" t="s">
        <v>218</v>
      </c>
      <c r="C4" s="114" t="s">
        <v>219</v>
      </c>
      <c r="D4" s="114" t="s">
        <v>237</v>
      </c>
      <c r="E4" s="42">
        <v>4</v>
      </c>
      <c r="F4" s="38">
        <v>0</v>
      </c>
      <c r="G4" s="56">
        <f>+E4+F4</f>
        <v>4</v>
      </c>
      <c r="H4" s="145" t="s">
        <v>246</v>
      </c>
      <c r="I4" s="42"/>
      <c r="J4" s="38"/>
      <c r="K4" s="56">
        <f aca="true" t="shared" si="0" ref="K4:K11">+I4+J4</f>
        <v>0</v>
      </c>
      <c r="L4" s="189">
        <v>6</v>
      </c>
      <c r="M4" s="42"/>
      <c r="N4" s="38"/>
      <c r="O4" s="56">
        <f aca="true" t="shared" si="1" ref="O4:O11">+M4+N4</f>
        <v>0</v>
      </c>
      <c r="P4" s="189">
        <v>5</v>
      </c>
      <c r="Q4" s="43">
        <f>+O4+K4+G4</f>
        <v>4</v>
      </c>
      <c r="R4" s="59"/>
      <c r="T4" s="66" t="s">
        <v>85</v>
      </c>
      <c r="U4" s="46" t="s">
        <v>77</v>
      </c>
      <c r="V4" s="40" t="s">
        <v>78</v>
      </c>
      <c r="W4" s="55" t="s">
        <v>79</v>
      </c>
      <c r="X4" s="39" t="s">
        <v>89</v>
      </c>
      <c r="Y4" s="40" t="s">
        <v>90</v>
      </c>
      <c r="Z4" s="55" t="s">
        <v>92</v>
      </c>
      <c r="AA4" s="41" t="s">
        <v>91</v>
      </c>
      <c r="AC4" s="208" t="s">
        <v>85</v>
      </c>
      <c r="AD4" s="178" t="s">
        <v>77</v>
      </c>
      <c r="AE4" s="178" t="s">
        <v>78</v>
      </c>
      <c r="AF4" s="179" t="s">
        <v>79</v>
      </c>
      <c r="AG4" s="180" t="s">
        <v>89</v>
      </c>
      <c r="AH4" s="181" t="s">
        <v>90</v>
      </c>
      <c r="AI4" s="182" t="s">
        <v>92</v>
      </c>
      <c r="AJ4" s="180" t="s">
        <v>89</v>
      </c>
      <c r="AK4" s="181" t="s">
        <v>90</v>
      </c>
      <c r="AL4" s="182" t="s">
        <v>92</v>
      </c>
      <c r="AM4" s="183" t="s">
        <v>90</v>
      </c>
      <c r="AN4" s="177" t="s">
        <v>91</v>
      </c>
      <c r="AP4" s="208" t="s">
        <v>85</v>
      </c>
      <c r="AQ4" s="178" t="s">
        <v>77</v>
      </c>
      <c r="AR4" s="178" t="s">
        <v>78</v>
      </c>
      <c r="AS4" s="179" t="s">
        <v>79</v>
      </c>
      <c r="AT4" s="180" t="s">
        <v>89</v>
      </c>
      <c r="AU4" s="181" t="s">
        <v>90</v>
      </c>
      <c r="AV4" s="182" t="s">
        <v>92</v>
      </c>
      <c r="AW4" s="183" t="s">
        <v>90</v>
      </c>
      <c r="AX4" s="177" t="s">
        <v>91</v>
      </c>
    </row>
    <row r="5" spans="1:50" ht="24.75">
      <c r="A5" s="113">
        <v>502</v>
      </c>
      <c r="B5" s="114" t="s">
        <v>220</v>
      </c>
      <c r="C5" s="114" t="s">
        <v>221</v>
      </c>
      <c r="D5" s="114" t="s">
        <v>222</v>
      </c>
      <c r="E5" s="42">
        <v>4</v>
      </c>
      <c r="F5" s="38">
        <v>0.5</v>
      </c>
      <c r="G5" s="56">
        <f aca="true" t="shared" si="2" ref="G5:G11">+E5+F5</f>
        <v>4.5</v>
      </c>
      <c r="H5" s="145">
        <v>3</v>
      </c>
      <c r="I5" s="42"/>
      <c r="J5" s="38"/>
      <c r="K5" s="56">
        <f t="shared" si="0"/>
        <v>0</v>
      </c>
      <c r="L5" s="189">
        <v>4</v>
      </c>
      <c r="M5" s="42"/>
      <c r="N5" s="38"/>
      <c r="O5" s="56">
        <f t="shared" si="1"/>
        <v>0</v>
      </c>
      <c r="P5" s="229"/>
      <c r="Q5" s="43">
        <f aca="true" t="shared" si="3" ref="Q5:Q11">+O5+K5+G5</f>
        <v>4.5</v>
      </c>
      <c r="R5" s="59"/>
      <c r="T5" s="113">
        <v>501</v>
      </c>
      <c r="U5" s="114" t="s">
        <v>218</v>
      </c>
      <c r="V5" s="114" t="s">
        <v>219</v>
      </c>
      <c r="W5" s="114" t="s">
        <v>237</v>
      </c>
      <c r="X5" s="42">
        <v>4</v>
      </c>
      <c r="Y5" s="38">
        <v>0</v>
      </c>
      <c r="Z5" s="56">
        <f>+X5+Y5</f>
        <v>4</v>
      </c>
      <c r="AA5" s="145" t="s">
        <v>246</v>
      </c>
      <c r="AC5" s="209">
        <v>501</v>
      </c>
      <c r="AD5" s="194" t="s">
        <v>218</v>
      </c>
      <c r="AE5" s="194" t="s">
        <v>219</v>
      </c>
      <c r="AF5" s="194" t="s">
        <v>237</v>
      </c>
      <c r="AG5" s="195">
        <v>4</v>
      </c>
      <c r="AH5" s="196">
        <v>4.75</v>
      </c>
      <c r="AI5" s="197">
        <f>SUM(AG5:AH5)</f>
        <v>8.75</v>
      </c>
      <c r="AJ5" s="202"/>
      <c r="AK5" s="186"/>
      <c r="AL5" s="187"/>
      <c r="AM5" s="188"/>
      <c r="AN5" s="189">
        <v>6</v>
      </c>
      <c r="AP5" s="209">
        <v>501</v>
      </c>
      <c r="AQ5" s="194" t="s">
        <v>218</v>
      </c>
      <c r="AR5" s="194" t="s">
        <v>219</v>
      </c>
      <c r="AS5" s="194" t="s">
        <v>237</v>
      </c>
      <c r="AT5" s="195">
        <v>4</v>
      </c>
      <c r="AU5" s="196">
        <v>5.265</v>
      </c>
      <c r="AV5" s="197">
        <f>SUM(AT5:AU5)</f>
        <v>9.265</v>
      </c>
      <c r="AW5" s="188">
        <v>129.81</v>
      </c>
      <c r="AX5" s="189">
        <v>5</v>
      </c>
    </row>
    <row r="6" spans="1:50" ht="24.75">
      <c r="A6" s="113">
        <v>503</v>
      </c>
      <c r="B6" s="114" t="s">
        <v>223</v>
      </c>
      <c r="C6" s="114" t="s">
        <v>224</v>
      </c>
      <c r="D6" s="114" t="s">
        <v>96</v>
      </c>
      <c r="E6" s="42"/>
      <c r="F6" s="38"/>
      <c r="G6" s="56" t="s">
        <v>245</v>
      </c>
      <c r="H6" s="145"/>
      <c r="I6" s="42"/>
      <c r="J6" s="38"/>
      <c r="K6" s="56">
        <f t="shared" si="0"/>
        <v>0</v>
      </c>
      <c r="L6" s="189"/>
      <c r="M6" s="42"/>
      <c r="N6" s="38"/>
      <c r="O6" s="56">
        <f t="shared" si="1"/>
        <v>0</v>
      </c>
      <c r="P6" s="229"/>
      <c r="Q6" s="43" t="s">
        <v>245</v>
      </c>
      <c r="R6" s="59"/>
      <c r="T6" s="113">
        <v>502</v>
      </c>
      <c r="U6" s="114" t="s">
        <v>220</v>
      </c>
      <c r="V6" s="114" t="s">
        <v>221</v>
      </c>
      <c r="W6" s="114" t="s">
        <v>222</v>
      </c>
      <c r="X6" s="42">
        <v>4</v>
      </c>
      <c r="Y6" s="38">
        <v>0.5</v>
      </c>
      <c r="Z6" s="56">
        <f>+X6+Y6</f>
        <v>4.5</v>
      </c>
      <c r="AA6" s="145">
        <v>3</v>
      </c>
      <c r="AC6" s="210">
        <v>502</v>
      </c>
      <c r="AD6" s="184" t="s">
        <v>220</v>
      </c>
      <c r="AE6" s="184" t="s">
        <v>221</v>
      </c>
      <c r="AF6" s="184" t="s">
        <v>222</v>
      </c>
      <c r="AG6" s="185">
        <v>0</v>
      </c>
      <c r="AH6" s="186">
        <v>0</v>
      </c>
      <c r="AI6" s="197">
        <f aca="true" t="shared" si="4" ref="AI6:AI12">SUM(AG6:AH6)</f>
        <v>0</v>
      </c>
      <c r="AJ6" s="203">
        <v>4</v>
      </c>
      <c r="AK6" s="186">
        <v>0</v>
      </c>
      <c r="AL6" s="187">
        <f>SUM(AJ6:AK6)</f>
        <v>4</v>
      </c>
      <c r="AM6" s="188">
        <v>49.32</v>
      </c>
      <c r="AN6" s="189">
        <v>4</v>
      </c>
      <c r="AP6" s="210">
        <v>502</v>
      </c>
      <c r="AQ6" s="184" t="s">
        <v>220</v>
      </c>
      <c r="AR6" s="184" t="s">
        <v>221</v>
      </c>
      <c r="AS6" s="184" t="s">
        <v>222</v>
      </c>
      <c r="AT6" s="225"/>
      <c r="AU6" s="226"/>
      <c r="AV6" s="227"/>
      <c r="AW6" s="228"/>
      <c r="AX6" s="229"/>
    </row>
    <row r="7" spans="1:50" ht="24.75">
      <c r="A7" s="113">
        <v>504</v>
      </c>
      <c r="B7" s="114" t="s">
        <v>225</v>
      </c>
      <c r="C7" s="114" t="s">
        <v>226</v>
      </c>
      <c r="D7" s="114" t="s">
        <v>238</v>
      </c>
      <c r="E7" s="42">
        <v>0</v>
      </c>
      <c r="F7" s="38">
        <v>0</v>
      </c>
      <c r="G7" s="56">
        <f t="shared" si="2"/>
        <v>0</v>
      </c>
      <c r="H7" s="145">
        <v>2</v>
      </c>
      <c r="I7" s="42"/>
      <c r="J7" s="38"/>
      <c r="K7" s="56">
        <f t="shared" si="0"/>
        <v>0</v>
      </c>
      <c r="L7" s="189">
        <v>2</v>
      </c>
      <c r="M7" s="42"/>
      <c r="N7" s="38"/>
      <c r="O7" s="56">
        <f t="shared" si="1"/>
        <v>0</v>
      </c>
      <c r="P7" s="189">
        <v>2</v>
      </c>
      <c r="Q7" s="43">
        <f t="shared" si="3"/>
        <v>0</v>
      </c>
      <c r="R7" s="59"/>
      <c r="T7" s="113">
        <v>503</v>
      </c>
      <c r="U7" s="114" t="s">
        <v>223</v>
      </c>
      <c r="V7" s="114" t="s">
        <v>224</v>
      </c>
      <c r="W7" s="114" t="s">
        <v>96</v>
      </c>
      <c r="X7" s="42"/>
      <c r="Y7" s="38"/>
      <c r="Z7" s="56" t="s">
        <v>245</v>
      </c>
      <c r="AA7" s="145"/>
      <c r="AC7" s="210">
        <v>503</v>
      </c>
      <c r="AD7" s="184" t="s">
        <v>223</v>
      </c>
      <c r="AE7" s="184" t="s">
        <v>224</v>
      </c>
      <c r="AF7" s="184" t="s">
        <v>96</v>
      </c>
      <c r="AG7" s="185"/>
      <c r="AH7" s="186"/>
      <c r="AI7" s="197" t="s">
        <v>245</v>
      </c>
      <c r="AJ7" s="203"/>
      <c r="AK7" s="186"/>
      <c r="AL7" s="187"/>
      <c r="AM7" s="188"/>
      <c r="AN7" s="189"/>
      <c r="AP7" s="210">
        <v>503</v>
      </c>
      <c r="AQ7" s="184" t="s">
        <v>223</v>
      </c>
      <c r="AR7" s="184" t="s">
        <v>224</v>
      </c>
      <c r="AS7" s="184" t="s">
        <v>96</v>
      </c>
      <c r="AT7" s="225"/>
      <c r="AU7" s="226"/>
      <c r="AV7" s="227"/>
      <c r="AW7" s="228"/>
      <c r="AX7" s="229"/>
    </row>
    <row r="8" spans="1:50" ht="24.75">
      <c r="A8" s="113">
        <v>505</v>
      </c>
      <c r="B8" s="114" t="s">
        <v>227</v>
      </c>
      <c r="C8" s="114" t="s">
        <v>228</v>
      </c>
      <c r="D8" s="114" t="s">
        <v>239</v>
      </c>
      <c r="E8" s="42" t="s">
        <v>244</v>
      </c>
      <c r="F8" s="38"/>
      <c r="G8" s="56" t="s">
        <v>244</v>
      </c>
      <c r="H8" s="145"/>
      <c r="I8" s="42"/>
      <c r="J8" s="38"/>
      <c r="K8" s="56">
        <f t="shared" si="0"/>
        <v>0</v>
      </c>
      <c r="L8" s="201">
        <v>3</v>
      </c>
      <c r="M8" s="42"/>
      <c r="N8" s="38"/>
      <c r="O8" s="56">
        <f t="shared" si="1"/>
        <v>0</v>
      </c>
      <c r="P8" s="201">
        <v>4</v>
      </c>
      <c r="Q8" s="144">
        <v>40</v>
      </c>
      <c r="R8" s="59"/>
      <c r="T8" s="113">
        <v>504</v>
      </c>
      <c r="U8" s="114" t="s">
        <v>225</v>
      </c>
      <c r="V8" s="114" t="s">
        <v>226</v>
      </c>
      <c r="W8" s="114" t="s">
        <v>238</v>
      </c>
      <c r="X8" s="42">
        <v>0</v>
      </c>
      <c r="Y8" s="38">
        <v>0</v>
      </c>
      <c r="Z8" s="56">
        <f>+X8+Y8</f>
        <v>0</v>
      </c>
      <c r="AA8" s="145">
        <v>2</v>
      </c>
      <c r="AC8" s="210">
        <v>504</v>
      </c>
      <c r="AD8" s="184" t="s">
        <v>225</v>
      </c>
      <c r="AE8" s="184" t="s">
        <v>226</v>
      </c>
      <c r="AF8" s="184" t="s">
        <v>238</v>
      </c>
      <c r="AG8" s="185">
        <v>0</v>
      </c>
      <c r="AH8" s="186">
        <v>0</v>
      </c>
      <c r="AI8" s="197">
        <f t="shared" si="4"/>
        <v>0</v>
      </c>
      <c r="AJ8" s="203">
        <v>0</v>
      </c>
      <c r="AK8" s="186">
        <v>0</v>
      </c>
      <c r="AL8" s="187">
        <f>SUM(AJ8:AK8)</f>
        <v>0</v>
      </c>
      <c r="AM8" s="188">
        <v>41.66</v>
      </c>
      <c r="AN8" s="189">
        <v>2</v>
      </c>
      <c r="AP8" s="210">
        <v>504</v>
      </c>
      <c r="AQ8" s="184" t="s">
        <v>225</v>
      </c>
      <c r="AR8" s="184" t="s">
        <v>226</v>
      </c>
      <c r="AS8" s="184" t="s">
        <v>238</v>
      </c>
      <c r="AT8" s="185">
        <v>3</v>
      </c>
      <c r="AU8" s="186">
        <v>0</v>
      </c>
      <c r="AV8" s="197">
        <f>SUM(AT8:AU8)</f>
        <v>3</v>
      </c>
      <c r="AW8" s="188">
        <v>86.75</v>
      </c>
      <c r="AX8" s="189">
        <v>2</v>
      </c>
    </row>
    <row r="9" spans="1:50" ht="24.75">
      <c r="A9" s="113">
        <v>506</v>
      </c>
      <c r="B9" s="114" t="s">
        <v>229</v>
      </c>
      <c r="C9" s="114" t="s">
        <v>230</v>
      </c>
      <c r="D9" s="114" t="s">
        <v>231</v>
      </c>
      <c r="E9" s="42">
        <v>0</v>
      </c>
      <c r="F9" s="38">
        <v>0</v>
      </c>
      <c r="G9" s="56">
        <f t="shared" si="2"/>
        <v>0</v>
      </c>
      <c r="H9" s="145">
        <v>1</v>
      </c>
      <c r="I9" s="42"/>
      <c r="J9" s="38"/>
      <c r="K9" s="56">
        <f t="shared" si="0"/>
        <v>0</v>
      </c>
      <c r="L9" s="206">
        <v>1</v>
      </c>
      <c r="M9" s="42"/>
      <c r="N9" s="38"/>
      <c r="O9" s="56">
        <f t="shared" si="1"/>
        <v>0</v>
      </c>
      <c r="P9" s="206">
        <v>1</v>
      </c>
      <c r="Q9" s="43">
        <f t="shared" si="3"/>
        <v>0</v>
      </c>
      <c r="R9" s="59"/>
      <c r="T9" s="113">
        <v>505</v>
      </c>
      <c r="U9" s="114" t="s">
        <v>227</v>
      </c>
      <c r="V9" s="114" t="s">
        <v>228</v>
      </c>
      <c r="W9" s="114" t="s">
        <v>239</v>
      </c>
      <c r="X9" s="42" t="s">
        <v>244</v>
      </c>
      <c r="Y9" s="38"/>
      <c r="Z9" s="56" t="s">
        <v>244</v>
      </c>
      <c r="AA9" s="145"/>
      <c r="AC9" s="210">
        <v>505</v>
      </c>
      <c r="AD9" s="184" t="s">
        <v>227</v>
      </c>
      <c r="AE9" s="184" t="s">
        <v>228</v>
      </c>
      <c r="AF9" s="184" t="s">
        <v>239</v>
      </c>
      <c r="AG9" s="185">
        <v>0</v>
      </c>
      <c r="AH9" s="186">
        <v>0</v>
      </c>
      <c r="AI9" s="197">
        <f t="shared" si="4"/>
        <v>0</v>
      </c>
      <c r="AJ9" s="203">
        <v>0</v>
      </c>
      <c r="AK9" s="199">
        <v>0</v>
      </c>
      <c r="AL9" s="187">
        <f>SUM(AJ9:AK9)</f>
        <v>0</v>
      </c>
      <c r="AM9" s="200">
        <v>46.27</v>
      </c>
      <c r="AN9" s="201">
        <v>3</v>
      </c>
      <c r="AP9" s="210">
        <v>505</v>
      </c>
      <c r="AQ9" s="184" t="s">
        <v>227</v>
      </c>
      <c r="AR9" s="184" t="s">
        <v>228</v>
      </c>
      <c r="AS9" s="184" t="s">
        <v>239</v>
      </c>
      <c r="AT9" s="185">
        <v>8</v>
      </c>
      <c r="AU9" s="186">
        <v>0</v>
      </c>
      <c r="AV9" s="197">
        <f>SUM(AT9:AU9)</f>
        <v>8</v>
      </c>
      <c r="AW9" s="200">
        <v>91.81</v>
      </c>
      <c r="AX9" s="201">
        <v>4</v>
      </c>
    </row>
    <row r="10" spans="1:50" ht="24.75">
      <c r="A10" s="113">
        <v>507</v>
      </c>
      <c r="B10" s="114" t="s">
        <v>232</v>
      </c>
      <c r="C10" s="114" t="s">
        <v>233</v>
      </c>
      <c r="D10" s="114" t="s">
        <v>234</v>
      </c>
      <c r="E10" s="42"/>
      <c r="F10" s="38"/>
      <c r="G10" s="56" t="s">
        <v>245</v>
      </c>
      <c r="H10" s="145"/>
      <c r="I10" s="42"/>
      <c r="J10" s="38"/>
      <c r="K10" s="56">
        <f t="shared" si="0"/>
        <v>0</v>
      </c>
      <c r="L10" s="189" t="s">
        <v>245</v>
      </c>
      <c r="M10" s="42"/>
      <c r="N10" s="38"/>
      <c r="O10" s="56">
        <f t="shared" si="1"/>
        <v>0</v>
      </c>
      <c r="P10" s="233"/>
      <c r="Q10" s="43" t="e">
        <f t="shared" si="3"/>
        <v>#VALUE!</v>
      </c>
      <c r="R10" s="59"/>
      <c r="T10" s="113">
        <v>506</v>
      </c>
      <c r="U10" s="114" t="s">
        <v>229</v>
      </c>
      <c r="V10" s="114" t="s">
        <v>230</v>
      </c>
      <c r="W10" s="114" t="s">
        <v>231</v>
      </c>
      <c r="X10" s="42">
        <v>0</v>
      </c>
      <c r="Y10" s="38">
        <v>0</v>
      </c>
      <c r="Z10" s="56">
        <f>+X10+Y10</f>
        <v>0</v>
      </c>
      <c r="AA10" s="145">
        <v>1</v>
      </c>
      <c r="AC10" s="210">
        <v>506</v>
      </c>
      <c r="AD10" s="184" t="s">
        <v>229</v>
      </c>
      <c r="AE10" s="184" t="s">
        <v>230</v>
      </c>
      <c r="AF10" s="184" t="s">
        <v>231</v>
      </c>
      <c r="AG10" s="185">
        <v>0</v>
      </c>
      <c r="AH10" s="186">
        <v>0</v>
      </c>
      <c r="AI10" s="197">
        <f t="shared" si="4"/>
        <v>0</v>
      </c>
      <c r="AJ10" s="202">
        <v>0</v>
      </c>
      <c r="AK10" s="196">
        <v>0</v>
      </c>
      <c r="AL10" s="187">
        <f>SUM(AJ10:AK10)</f>
        <v>0</v>
      </c>
      <c r="AM10" s="205">
        <v>36.93</v>
      </c>
      <c r="AN10" s="206">
        <v>1</v>
      </c>
      <c r="AP10" s="210">
        <v>506</v>
      </c>
      <c r="AQ10" s="184" t="s">
        <v>229</v>
      </c>
      <c r="AR10" s="184" t="s">
        <v>230</v>
      </c>
      <c r="AS10" s="184" t="s">
        <v>231</v>
      </c>
      <c r="AT10" s="185">
        <v>0</v>
      </c>
      <c r="AU10" s="186">
        <v>0</v>
      </c>
      <c r="AV10" s="197">
        <f>SUM(AT10:AU10)</f>
        <v>0</v>
      </c>
      <c r="AW10" s="205">
        <v>89.32</v>
      </c>
      <c r="AX10" s="206">
        <v>1</v>
      </c>
    </row>
    <row r="11" spans="1:50" ht="24.75">
      <c r="A11" s="113">
        <v>508</v>
      </c>
      <c r="B11" s="114" t="s">
        <v>235</v>
      </c>
      <c r="C11" s="114" t="s">
        <v>236</v>
      </c>
      <c r="D11" s="114" t="s">
        <v>113</v>
      </c>
      <c r="E11" s="42">
        <v>8</v>
      </c>
      <c r="F11" s="38">
        <v>4.25</v>
      </c>
      <c r="G11" s="56">
        <f t="shared" si="2"/>
        <v>12.25</v>
      </c>
      <c r="H11" s="145" t="s">
        <v>247</v>
      </c>
      <c r="I11" s="42"/>
      <c r="J11" s="38"/>
      <c r="K11" s="56">
        <f t="shared" si="0"/>
        <v>0</v>
      </c>
      <c r="L11" s="189">
        <v>5</v>
      </c>
      <c r="M11" s="42"/>
      <c r="N11" s="38"/>
      <c r="O11" s="56">
        <f t="shared" si="1"/>
        <v>0</v>
      </c>
      <c r="P11" s="189">
        <v>3</v>
      </c>
      <c r="Q11" s="43">
        <f t="shared" si="3"/>
        <v>12.25</v>
      </c>
      <c r="R11" s="59"/>
      <c r="T11" s="113">
        <v>507</v>
      </c>
      <c r="U11" s="114" t="s">
        <v>232</v>
      </c>
      <c r="V11" s="114" t="s">
        <v>233</v>
      </c>
      <c r="W11" s="114" t="s">
        <v>234</v>
      </c>
      <c r="X11" s="42"/>
      <c r="Y11" s="38"/>
      <c r="Z11" s="56" t="s">
        <v>245</v>
      </c>
      <c r="AA11" s="145"/>
      <c r="AC11" s="210">
        <v>507</v>
      </c>
      <c r="AD11" s="184" t="s">
        <v>232</v>
      </c>
      <c r="AE11" s="184" t="s">
        <v>233</v>
      </c>
      <c r="AF11" s="184" t="s">
        <v>234</v>
      </c>
      <c r="AG11" s="185"/>
      <c r="AH11" s="186"/>
      <c r="AI11" s="197" t="s">
        <v>245</v>
      </c>
      <c r="AJ11" s="203"/>
      <c r="AK11" s="186"/>
      <c r="AL11" s="187"/>
      <c r="AM11" s="188"/>
      <c r="AN11" s="189" t="s">
        <v>245</v>
      </c>
      <c r="AP11" s="210">
        <v>507</v>
      </c>
      <c r="AQ11" s="184" t="s">
        <v>232</v>
      </c>
      <c r="AR11" s="184" t="s">
        <v>233</v>
      </c>
      <c r="AS11" s="184" t="s">
        <v>234</v>
      </c>
      <c r="AT11" s="230"/>
      <c r="AU11" s="231"/>
      <c r="AV11" s="231"/>
      <c r="AW11" s="232"/>
      <c r="AX11" s="233"/>
    </row>
    <row r="12" spans="1:50" ht="25.5" thickBot="1">
      <c r="A12" s="60"/>
      <c r="B12" s="48"/>
      <c r="C12" s="45"/>
      <c r="D12" s="57"/>
      <c r="E12" s="44"/>
      <c r="F12" s="45"/>
      <c r="G12" s="57"/>
      <c r="H12" s="146"/>
      <c r="I12" s="44"/>
      <c r="J12" s="45"/>
      <c r="K12" s="57"/>
      <c r="L12" s="49"/>
      <c r="M12" s="44"/>
      <c r="N12" s="45"/>
      <c r="O12" s="57"/>
      <c r="P12" s="49"/>
      <c r="Q12" s="49" t="s">
        <v>86</v>
      </c>
      <c r="R12" s="60"/>
      <c r="T12" s="113">
        <v>508</v>
      </c>
      <c r="U12" s="114" t="s">
        <v>235</v>
      </c>
      <c r="V12" s="114" t="s">
        <v>236</v>
      </c>
      <c r="W12" s="114" t="s">
        <v>113</v>
      </c>
      <c r="X12" s="42">
        <v>8</v>
      </c>
      <c r="Y12" s="38">
        <v>4.25</v>
      </c>
      <c r="Z12" s="56">
        <f>+X12+Y12</f>
        <v>12.25</v>
      </c>
      <c r="AA12" s="145" t="s">
        <v>247</v>
      </c>
      <c r="AC12" s="210">
        <v>508</v>
      </c>
      <c r="AD12" s="184" t="s">
        <v>235</v>
      </c>
      <c r="AE12" s="184" t="s">
        <v>236</v>
      </c>
      <c r="AF12" s="184" t="s">
        <v>113</v>
      </c>
      <c r="AG12" s="185">
        <v>4</v>
      </c>
      <c r="AH12" s="186">
        <v>4</v>
      </c>
      <c r="AI12" s="197">
        <f t="shared" si="4"/>
        <v>8</v>
      </c>
      <c r="AJ12" s="203"/>
      <c r="AK12" s="186"/>
      <c r="AL12" s="187"/>
      <c r="AM12" s="188"/>
      <c r="AN12" s="189">
        <v>5</v>
      </c>
      <c r="AP12" s="210">
        <v>508</v>
      </c>
      <c r="AQ12" s="184" t="s">
        <v>235</v>
      </c>
      <c r="AR12" s="184" t="s">
        <v>236</v>
      </c>
      <c r="AS12" s="184" t="s">
        <v>113</v>
      </c>
      <c r="AT12" s="185">
        <v>7</v>
      </c>
      <c r="AU12" s="186">
        <v>0</v>
      </c>
      <c r="AV12" s="197">
        <f>SUM(AT12:AU12)</f>
        <v>7</v>
      </c>
      <c r="AW12" s="188">
        <v>97.87</v>
      </c>
      <c r="AX12" s="189">
        <v>3</v>
      </c>
    </row>
    <row r="13" spans="20:50" ht="15.75" thickBot="1" thickTop="1">
      <c r="T13" s="60"/>
      <c r="U13" s="48"/>
      <c r="V13" s="45"/>
      <c r="W13" s="57"/>
      <c r="X13" s="44"/>
      <c r="Y13" s="45"/>
      <c r="Z13" s="57"/>
      <c r="AA13" s="146"/>
      <c r="AC13" s="190"/>
      <c r="AD13" s="191"/>
      <c r="AE13" s="191"/>
      <c r="AF13" s="192"/>
      <c r="AG13" s="190"/>
      <c r="AH13" s="191"/>
      <c r="AI13" s="192"/>
      <c r="AJ13" s="204"/>
      <c r="AK13" s="191"/>
      <c r="AL13" s="192"/>
      <c r="AM13" s="207"/>
      <c r="AN13" s="193"/>
      <c r="AP13" s="190"/>
      <c r="AQ13" s="191"/>
      <c r="AR13" s="191"/>
      <c r="AS13" s="192"/>
      <c r="AT13" s="190"/>
      <c r="AU13" s="191"/>
      <c r="AV13" s="192"/>
      <c r="AW13" s="207"/>
      <c r="AX13" s="193"/>
    </row>
    <row r="14" spans="20:22" ht="15" thickTop="1">
      <c r="T14" s="1" t="s">
        <v>248</v>
      </c>
      <c r="U14" s="1"/>
      <c r="V14" s="1"/>
    </row>
    <row r="20" spans="2:4" ht="18">
      <c r="B20" s="36" t="s">
        <v>73</v>
      </c>
      <c r="C20" s="36"/>
      <c r="D20" s="36"/>
    </row>
    <row r="21" spans="5:9" ht="15" thickBot="1">
      <c r="E21" s="1" t="s">
        <v>75</v>
      </c>
      <c r="F21" s="1" t="s">
        <v>76</v>
      </c>
      <c r="G21" s="1" t="s">
        <v>267</v>
      </c>
      <c r="H21" s="1" t="s">
        <v>270</v>
      </c>
      <c r="I21" s="1"/>
    </row>
    <row r="22" spans="1:9" ht="15" thickTop="1">
      <c r="A22" s="66" t="s">
        <v>85</v>
      </c>
      <c r="B22" s="46" t="s">
        <v>77</v>
      </c>
      <c r="C22" s="40" t="s">
        <v>78</v>
      </c>
      <c r="D22" s="55" t="s">
        <v>79</v>
      </c>
      <c r="E22" s="41" t="s">
        <v>91</v>
      </c>
      <c r="F22" s="41" t="s">
        <v>91</v>
      </c>
      <c r="G22" s="41" t="s">
        <v>91</v>
      </c>
      <c r="H22" s="55" t="s">
        <v>92</v>
      </c>
      <c r="I22" s="41" t="s">
        <v>91</v>
      </c>
    </row>
    <row r="23" spans="1:9" ht="13.5">
      <c r="A23" s="113">
        <v>501</v>
      </c>
      <c r="B23" s="114" t="s">
        <v>218</v>
      </c>
      <c r="C23" s="114" t="s">
        <v>219</v>
      </c>
      <c r="D23" s="114" t="s">
        <v>237</v>
      </c>
      <c r="E23" s="145" t="s">
        <v>246</v>
      </c>
      <c r="F23" s="189">
        <v>6</v>
      </c>
      <c r="G23" s="189">
        <v>5</v>
      </c>
      <c r="H23" s="43">
        <f>3+1+2</f>
        <v>6</v>
      </c>
      <c r="I23" s="59"/>
    </row>
    <row r="24" spans="1:9" ht="24.75">
      <c r="A24" s="113">
        <v>502</v>
      </c>
      <c r="B24" s="114" t="s">
        <v>220</v>
      </c>
      <c r="C24" s="114" t="s">
        <v>221</v>
      </c>
      <c r="D24" s="114" t="s">
        <v>222</v>
      </c>
      <c r="E24" s="145">
        <v>3</v>
      </c>
      <c r="F24" s="189">
        <v>4</v>
      </c>
      <c r="G24" s="229"/>
      <c r="H24" s="43">
        <f>4+3</f>
        <v>7</v>
      </c>
      <c r="I24" s="59"/>
    </row>
    <row r="25" spans="1:9" ht="13.5">
      <c r="A25" s="113">
        <v>503</v>
      </c>
      <c r="B25" s="114" t="s">
        <v>223</v>
      </c>
      <c r="C25" s="114" t="s">
        <v>224</v>
      </c>
      <c r="D25" s="114" t="s">
        <v>96</v>
      </c>
      <c r="E25" s="145"/>
      <c r="F25" s="189"/>
      <c r="G25" s="229"/>
      <c r="H25" s="43" t="s">
        <v>86</v>
      </c>
      <c r="I25" s="59"/>
    </row>
    <row r="26" spans="1:9" ht="24.75">
      <c r="A26" s="113">
        <v>504</v>
      </c>
      <c r="B26" s="114" t="s">
        <v>225</v>
      </c>
      <c r="C26" s="114" t="s">
        <v>226</v>
      </c>
      <c r="D26" s="114" t="s">
        <v>238</v>
      </c>
      <c r="E26" s="145">
        <v>2</v>
      </c>
      <c r="F26" s="189">
        <v>2</v>
      </c>
      <c r="G26" s="189">
        <v>2</v>
      </c>
      <c r="H26" s="43">
        <f>5+5+5</f>
        <v>15</v>
      </c>
      <c r="I26" s="59" t="s">
        <v>269</v>
      </c>
    </row>
    <row r="27" spans="1:9" ht="24.75">
      <c r="A27" s="113">
        <v>505</v>
      </c>
      <c r="B27" s="114" t="s">
        <v>227</v>
      </c>
      <c r="C27" s="114" t="s">
        <v>228</v>
      </c>
      <c r="D27" s="114" t="s">
        <v>239</v>
      </c>
      <c r="E27" s="145"/>
      <c r="F27" s="201">
        <v>3</v>
      </c>
      <c r="G27" s="201">
        <v>4</v>
      </c>
      <c r="H27" s="43">
        <f>3+4</f>
        <v>7</v>
      </c>
      <c r="I27" s="59"/>
    </row>
    <row r="28" spans="1:9" ht="13.5">
      <c r="A28" s="113">
        <v>506</v>
      </c>
      <c r="B28" s="114" t="s">
        <v>229</v>
      </c>
      <c r="C28" s="114" t="s">
        <v>230</v>
      </c>
      <c r="D28" s="114" t="s">
        <v>231</v>
      </c>
      <c r="E28" s="145">
        <v>1</v>
      </c>
      <c r="F28" s="206">
        <v>1</v>
      </c>
      <c r="G28" s="206">
        <v>1</v>
      </c>
      <c r="H28" s="43">
        <f>6+6+6</f>
        <v>18</v>
      </c>
      <c r="I28" s="59" t="s">
        <v>265</v>
      </c>
    </row>
    <row r="29" spans="1:9" ht="13.5">
      <c r="A29" s="113">
        <v>507</v>
      </c>
      <c r="B29" s="114" t="s">
        <v>232</v>
      </c>
      <c r="C29" s="114" t="s">
        <v>233</v>
      </c>
      <c r="D29" s="114" t="s">
        <v>234</v>
      </c>
      <c r="E29" s="145"/>
      <c r="F29" s="189" t="s">
        <v>245</v>
      </c>
      <c r="G29" s="233"/>
      <c r="H29" s="43" t="s">
        <v>86</v>
      </c>
      <c r="I29" s="59"/>
    </row>
    <row r="30" spans="1:9" ht="24.75">
      <c r="A30" s="113">
        <v>508</v>
      </c>
      <c r="B30" s="114" t="s">
        <v>235</v>
      </c>
      <c r="C30" s="114" t="s">
        <v>236</v>
      </c>
      <c r="D30" s="114" t="s">
        <v>113</v>
      </c>
      <c r="E30" s="145" t="s">
        <v>247</v>
      </c>
      <c r="F30" s="189">
        <v>5</v>
      </c>
      <c r="G30" s="189">
        <v>3</v>
      </c>
      <c r="H30" s="43">
        <f>2+2+4</f>
        <v>8</v>
      </c>
      <c r="I30" s="59"/>
    </row>
  </sheetData>
  <sheetProtection/>
  <printOptions horizontalCentered="1"/>
  <pageMargins left="0.3937007874015748" right="0.3937007874015748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7"/>
  <sheetViews>
    <sheetView zoomScale="125" zoomScaleNormal="125" workbookViewId="0" topLeftCell="AO1">
      <selection activeCell="AQ1" sqref="AQ1:AV3"/>
    </sheetView>
  </sheetViews>
  <sheetFormatPr defaultColWidth="11.421875" defaultRowHeight="15"/>
  <cols>
    <col min="1" max="1" width="5.421875" style="0" customWidth="1"/>
    <col min="2" max="2" width="19.8515625" style="0" customWidth="1"/>
    <col min="3" max="3" width="21.28125" style="0" customWidth="1"/>
    <col min="4" max="4" width="19.00390625" style="0" customWidth="1"/>
    <col min="5" max="5" width="5.140625" style="0" customWidth="1"/>
    <col min="6" max="6" width="5.00390625" style="0" customWidth="1"/>
    <col min="7" max="7" width="6.140625" style="0" customWidth="1"/>
    <col min="8" max="8" width="6.8515625" style="0" customWidth="1"/>
    <col min="9" max="9" width="10.00390625" style="0" customWidth="1"/>
    <col min="10" max="10" width="5.28125" style="0" customWidth="1"/>
    <col min="11" max="11" width="6.00390625" style="0" customWidth="1"/>
    <col min="12" max="12" width="5.421875" style="0" customWidth="1"/>
    <col min="13" max="13" width="5.8515625" style="0" customWidth="1"/>
    <col min="14" max="14" width="5.421875" style="0" customWidth="1"/>
    <col min="15" max="15" width="5.28125" style="0" customWidth="1"/>
    <col min="16" max="16" width="5.8515625" style="0" customWidth="1"/>
    <col min="17" max="17" width="5.00390625" style="0" customWidth="1"/>
    <col min="18" max="18" width="6.28125" style="0" customWidth="1"/>
    <col min="21" max="21" width="18.140625" style="0" customWidth="1"/>
    <col min="22" max="22" width="15.8515625" style="0" customWidth="1"/>
    <col min="23" max="23" width="17.00390625" style="0" customWidth="1"/>
    <col min="24" max="24" width="4.7109375" style="0" customWidth="1"/>
    <col min="25" max="25" width="5.140625" style="0" customWidth="1"/>
    <col min="26" max="26" width="3.421875" style="0" customWidth="1"/>
    <col min="27" max="27" width="5.00390625" style="0" customWidth="1"/>
    <col min="28" max="28" width="4.8515625" style="0" customWidth="1"/>
    <col min="29" max="29" width="4.140625" style="0" customWidth="1"/>
    <col min="30" max="30" width="5.00390625" style="0" customWidth="1"/>
    <col min="34" max="34" width="18.7109375" style="0" customWidth="1"/>
    <col min="35" max="36" width="17.140625" style="0" customWidth="1"/>
    <col min="44" max="44" width="15.8515625" style="0" customWidth="1"/>
    <col min="45" max="45" width="17.140625" style="0" customWidth="1"/>
    <col min="46" max="46" width="12.421875" style="0" customWidth="1"/>
    <col min="47" max="47" width="9.140625" style="0" customWidth="1"/>
    <col min="48" max="49" width="9.00390625" style="0" customWidth="1"/>
    <col min="50" max="50" width="7.7109375" style="0" customWidth="1"/>
    <col min="51" max="51" width="7.8515625" style="3" customWidth="1"/>
  </cols>
  <sheetData>
    <row r="1" spans="1:49" ht="18.75" thickBot="1">
      <c r="A1" s="36" t="s">
        <v>80</v>
      </c>
      <c r="B1" s="36"/>
      <c r="C1" s="36"/>
      <c r="T1" s="36" t="s">
        <v>80</v>
      </c>
      <c r="U1" s="36"/>
      <c r="V1" s="36"/>
      <c r="AG1" s="36" t="s">
        <v>80</v>
      </c>
      <c r="AH1" s="36"/>
      <c r="AI1" s="36"/>
      <c r="AR1" s="36" t="s">
        <v>80</v>
      </c>
      <c r="AS1" s="36"/>
      <c r="AT1" s="36"/>
      <c r="AW1" s="50"/>
    </row>
    <row r="2" spans="5:50" ht="15.75" thickBot="1" thickTop="1">
      <c r="E2" s="51"/>
      <c r="F2" s="64" t="s">
        <v>75</v>
      </c>
      <c r="G2" s="64"/>
      <c r="H2" s="54"/>
      <c r="I2" s="61"/>
      <c r="J2" s="52" t="s">
        <v>76</v>
      </c>
      <c r="K2" s="65"/>
      <c r="L2" s="62"/>
      <c r="M2" s="61"/>
      <c r="N2" s="52" t="s">
        <v>93</v>
      </c>
      <c r="O2" s="65"/>
      <c r="P2" s="62"/>
      <c r="Q2" s="58" t="s">
        <v>87</v>
      </c>
      <c r="R2" s="63"/>
      <c r="X2" s="51"/>
      <c r="Y2" s="64" t="s">
        <v>249</v>
      </c>
      <c r="Z2" s="64"/>
      <c r="AA2" s="51"/>
      <c r="AB2" s="64" t="s">
        <v>250</v>
      </c>
      <c r="AC2" s="64"/>
      <c r="AD2" s="54"/>
      <c r="AK2" s="51"/>
      <c r="AL2" s="64" t="s">
        <v>251</v>
      </c>
      <c r="AM2" s="58"/>
      <c r="AU2" s="51"/>
      <c r="AV2" s="52" t="s">
        <v>74</v>
      </c>
      <c r="AW2" s="64"/>
      <c r="AX2" s="54"/>
    </row>
    <row r="3" spans="1:51" ht="15" thickTop="1">
      <c r="A3" s="66" t="s">
        <v>85</v>
      </c>
      <c r="B3" s="46" t="s">
        <v>77</v>
      </c>
      <c r="C3" s="40" t="s">
        <v>78</v>
      </c>
      <c r="D3" s="55" t="s">
        <v>79</v>
      </c>
      <c r="E3" s="39" t="s">
        <v>89</v>
      </c>
      <c r="F3" s="40" t="s">
        <v>90</v>
      </c>
      <c r="G3" s="55" t="s">
        <v>92</v>
      </c>
      <c r="H3" s="41" t="s">
        <v>91</v>
      </c>
      <c r="I3" s="39" t="s">
        <v>89</v>
      </c>
      <c r="J3" s="40" t="s">
        <v>90</v>
      </c>
      <c r="K3" s="55" t="s">
        <v>92</v>
      </c>
      <c r="L3" s="41" t="s">
        <v>91</v>
      </c>
      <c r="M3" s="39" t="s">
        <v>89</v>
      </c>
      <c r="N3" s="40" t="s">
        <v>90</v>
      </c>
      <c r="O3" s="55" t="s">
        <v>92</v>
      </c>
      <c r="P3" s="221" t="s">
        <v>91</v>
      </c>
      <c r="Q3" s="55" t="s">
        <v>92</v>
      </c>
      <c r="R3" s="41" t="s">
        <v>91</v>
      </c>
      <c r="T3" s="66" t="s">
        <v>85</v>
      </c>
      <c r="U3" s="46" t="s">
        <v>77</v>
      </c>
      <c r="V3" s="40" t="s">
        <v>78</v>
      </c>
      <c r="W3" s="55" t="s">
        <v>79</v>
      </c>
      <c r="X3" s="39" t="s">
        <v>89</v>
      </c>
      <c r="Y3" s="40" t="s">
        <v>90</v>
      </c>
      <c r="Z3" s="55" t="s">
        <v>92</v>
      </c>
      <c r="AA3" s="39" t="s">
        <v>89</v>
      </c>
      <c r="AB3" s="40" t="s">
        <v>90</v>
      </c>
      <c r="AC3" s="55" t="s">
        <v>92</v>
      </c>
      <c r="AD3" s="55" t="s">
        <v>90</v>
      </c>
      <c r="AE3" s="66" t="s">
        <v>91</v>
      </c>
      <c r="AG3" s="66" t="s">
        <v>85</v>
      </c>
      <c r="AH3" s="46" t="s">
        <v>77</v>
      </c>
      <c r="AI3" s="40" t="s">
        <v>78</v>
      </c>
      <c r="AJ3" s="55" t="s">
        <v>79</v>
      </c>
      <c r="AK3" s="39" t="s">
        <v>89</v>
      </c>
      <c r="AL3" s="40" t="s">
        <v>90</v>
      </c>
      <c r="AM3" s="55" t="s">
        <v>92</v>
      </c>
      <c r="AN3" s="40" t="s">
        <v>90</v>
      </c>
      <c r="AO3" s="66" t="s">
        <v>91</v>
      </c>
      <c r="AQ3" s="66" t="s">
        <v>85</v>
      </c>
      <c r="AR3" s="46" t="s">
        <v>77</v>
      </c>
      <c r="AS3" s="40" t="s">
        <v>78</v>
      </c>
      <c r="AT3" s="55" t="s">
        <v>79</v>
      </c>
      <c r="AU3" s="39" t="s">
        <v>89</v>
      </c>
      <c r="AV3" s="40" t="s">
        <v>259</v>
      </c>
      <c r="AW3" s="55" t="s">
        <v>92</v>
      </c>
      <c r="AX3" s="55" t="s">
        <v>90</v>
      </c>
      <c r="AY3" s="221" t="s">
        <v>91</v>
      </c>
    </row>
    <row r="4" spans="1:51" ht="24.75">
      <c r="A4" s="113">
        <v>401</v>
      </c>
      <c r="B4" s="114" t="s">
        <v>164</v>
      </c>
      <c r="C4" s="114" t="s">
        <v>165</v>
      </c>
      <c r="D4" s="114" t="s">
        <v>96</v>
      </c>
      <c r="E4" s="42"/>
      <c r="F4" s="38"/>
      <c r="G4" s="56"/>
      <c r="H4" s="164" t="s">
        <v>245</v>
      </c>
      <c r="I4" s="42"/>
      <c r="J4" s="38"/>
      <c r="K4" s="56"/>
      <c r="L4" s="164"/>
      <c r="M4" s="42"/>
      <c r="N4" s="38"/>
      <c r="O4" s="56"/>
      <c r="P4" s="145"/>
      <c r="Q4" s="43" t="s">
        <v>245</v>
      </c>
      <c r="R4" s="59"/>
      <c r="T4" s="113">
        <v>401</v>
      </c>
      <c r="U4" s="114" t="s">
        <v>164</v>
      </c>
      <c r="V4" s="114" t="s">
        <v>165</v>
      </c>
      <c r="W4" s="114" t="s">
        <v>96</v>
      </c>
      <c r="X4" s="149"/>
      <c r="Y4" s="150"/>
      <c r="Z4" s="151" t="s">
        <v>245</v>
      </c>
      <c r="AA4" s="149"/>
      <c r="AB4" s="150"/>
      <c r="AC4" s="151" t="s">
        <v>245</v>
      </c>
      <c r="AD4" s="151"/>
      <c r="AE4" s="164" t="s">
        <v>245</v>
      </c>
      <c r="AG4" s="171">
        <v>401</v>
      </c>
      <c r="AH4" s="114" t="s">
        <v>164</v>
      </c>
      <c r="AI4" s="114" t="s">
        <v>165</v>
      </c>
      <c r="AJ4" s="114" t="s">
        <v>96</v>
      </c>
      <c r="AK4" s="149"/>
      <c r="AL4" s="150"/>
      <c r="AM4" s="151" t="s">
        <v>245</v>
      </c>
      <c r="AN4" s="150"/>
      <c r="AO4" s="164"/>
      <c r="AQ4" s="113">
        <v>401</v>
      </c>
      <c r="AR4" s="114" t="s">
        <v>164</v>
      </c>
      <c r="AS4" s="114" t="s">
        <v>165</v>
      </c>
      <c r="AT4" s="114" t="s">
        <v>96</v>
      </c>
      <c r="AU4" s="216" t="s">
        <v>245</v>
      </c>
      <c r="AV4" s="50"/>
      <c r="AW4" s="50"/>
      <c r="AX4" s="50"/>
      <c r="AY4" s="145"/>
    </row>
    <row r="5" spans="1:51" ht="24.75">
      <c r="A5" s="113">
        <v>402</v>
      </c>
      <c r="B5" s="114" t="s">
        <v>166</v>
      </c>
      <c r="C5" s="114" t="s">
        <v>167</v>
      </c>
      <c r="D5" s="114" t="s">
        <v>96</v>
      </c>
      <c r="E5" s="42"/>
      <c r="F5" s="38"/>
      <c r="G5" s="56"/>
      <c r="H5" s="164"/>
      <c r="I5" s="42"/>
      <c r="J5" s="38"/>
      <c r="K5" s="56"/>
      <c r="L5" s="164"/>
      <c r="M5" s="42"/>
      <c r="N5" s="38"/>
      <c r="O5" s="56"/>
      <c r="P5" s="145">
        <v>5</v>
      </c>
      <c r="Q5" s="43">
        <f aca="true" t="shared" si="0" ref="Q5:Q21">+O5+K5+G5</f>
        <v>0</v>
      </c>
      <c r="R5" s="59">
        <f>SUM(P5+L5+H5)</f>
        <v>5</v>
      </c>
      <c r="T5" s="113">
        <v>402</v>
      </c>
      <c r="U5" s="114" t="s">
        <v>166</v>
      </c>
      <c r="V5" s="114" t="s">
        <v>167</v>
      </c>
      <c r="W5" s="114" t="s">
        <v>96</v>
      </c>
      <c r="X5" s="149">
        <v>4</v>
      </c>
      <c r="Y5" s="150">
        <v>0</v>
      </c>
      <c r="Z5" s="151">
        <f>+X5+Y5</f>
        <v>4</v>
      </c>
      <c r="AA5" s="149"/>
      <c r="AB5" s="150"/>
      <c r="AC5" s="151" t="s">
        <v>86</v>
      </c>
      <c r="AD5" s="151"/>
      <c r="AE5" s="164"/>
      <c r="AG5" s="171">
        <v>402</v>
      </c>
      <c r="AH5" s="114" t="s">
        <v>166</v>
      </c>
      <c r="AI5" s="114" t="s">
        <v>167</v>
      </c>
      <c r="AJ5" s="114" t="s">
        <v>96</v>
      </c>
      <c r="AK5" s="149">
        <v>0</v>
      </c>
      <c r="AL5" s="150">
        <v>0</v>
      </c>
      <c r="AM5" s="151">
        <f>+AK5+AL5</f>
        <v>0</v>
      </c>
      <c r="AN5" s="150">
        <v>78.84</v>
      </c>
      <c r="AO5" s="164"/>
      <c r="AQ5" s="113">
        <v>402</v>
      </c>
      <c r="AR5" s="114" t="s">
        <v>166</v>
      </c>
      <c r="AS5" s="114" t="s">
        <v>167</v>
      </c>
      <c r="AT5" s="114" t="s">
        <v>96</v>
      </c>
      <c r="AU5" s="42">
        <v>0</v>
      </c>
      <c r="AV5" s="38">
        <v>0</v>
      </c>
      <c r="AW5" s="56">
        <f>SUM(AU5:AV5)</f>
        <v>0</v>
      </c>
      <c r="AX5" s="56">
        <v>38.65</v>
      </c>
      <c r="AY5" s="145">
        <v>5</v>
      </c>
    </row>
    <row r="6" spans="1:51" ht="24.75">
      <c r="A6" s="113">
        <v>403</v>
      </c>
      <c r="B6" s="114" t="s">
        <v>168</v>
      </c>
      <c r="C6" s="114" t="s">
        <v>169</v>
      </c>
      <c r="D6" s="114" t="s">
        <v>96</v>
      </c>
      <c r="E6" s="42"/>
      <c r="F6" s="38"/>
      <c r="G6" s="56"/>
      <c r="H6" s="164"/>
      <c r="I6" s="42"/>
      <c r="J6" s="38"/>
      <c r="K6" s="56"/>
      <c r="L6" s="164"/>
      <c r="M6" s="42"/>
      <c r="N6" s="38"/>
      <c r="O6" s="56"/>
      <c r="P6" s="145" t="s">
        <v>253</v>
      </c>
      <c r="Q6" s="43">
        <f t="shared" si="0"/>
        <v>0</v>
      </c>
      <c r="R6" s="59" t="s">
        <v>84</v>
      </c>
      <c r="T6" s="113">
        <v>403</v>
      </c>
      <c r="U6" s="114" t="s">
        <v>168</v>
      </c>
      <c r="V6" s="114" t="s">
        <v>169</v>
      </c>
      <c r="W6" s="114" t="s">
        <v>96</v>
      </c>
      <c r="X6" s="149">
        <v>0</v>
      </c>
      <c r="Y6" s="150">
        <v>0</v>
      </c>
      <c r="Z6" s="151">
        <f>+X6+Y6</f>
        <v>0</v>
      </c>
      <c r="AA6" s="149" t="s">
        <v>244</v>
      </c>
      <c r="AB6" s="150"/>
      <c r="AC6" s="151" t="s">
        <v>244</v>
      </c>
      <c r="AD6" s="151"/>
      <c r="AE6" s="164"/>
      <c r="AG6" s="171">
        <v>403</v>
      </c>
      <c r="AH6" s="114" t="s">
        <v>168</v>
      </c>
      <c r="AI6" s="114" t="s">
        <v>169</v>
      </c>
      <c r="AJ6" s="114" t="s">
        <v>96</v>
      </c>
      <c r="AK6" s="149">
        <v>0</v>
      </c>
      <c r="AL6" s="150">
        <v>0</v>
      </c>
      <c r="AM6" s="151">
        <f>+AK6+AL6</f>
        <v>0</v>
      </c>
      <c r="AN6" s="150">
        <v>76.75</v>
      </c>
      <c r="AO6" s="164"/>
      <c r="AQ6" s="113">
        <v>403</v>
      </c>
      <c r="AR6" s="114" t="s">
        <v>168</v>
      </c>
      <c r="AS6" s="114" t="s">
        <v>169</v>
      </c>
      <c r="AT6" s="114" t="s">
        <v>96</v>
      </c>
      <c r="AU6" s="42">
        <v>8</v>
      </c>
      <c r="AV6" s="38">
        <v>0</v>
      </c>
      <c r="AW6" s="56">
        <f>SUM(AU6:AV6)</f>
        <v>8</v>
      </c>
      <c r="AX6" s="56" t="s">
        <v>260</v>
      </c>
      <c r="AY6" s="145" t="s">
        <v>253</v>
      </c>
    </row>
    <row r="7" spans="1:51" ht="24.75">
      <c r="A7" s="113">
        <v>404</v>
      </c>
      <c r="B7" s="114" t="s">
        <v>170</v>
      </c>
      <c r="C7" s="114" t="s">
        <v>171</v>
      </c>
      <c r="D7" s="114" t="s">
        <v>96</v>
      </c>
      <c r="E7" s="42"/>
      <c r="F7" s="38"/>
      <c r="G7" s="56"/>
      <c r="H7" s="164"/>
      <c r="I7" s="42"/>
      <c r="J7" s="38"/>
      <c r="K7" s="56"/>
      <c r="L7" s="164"/>
      <c r="M7" s="42"/>
      <c r="N7" s="38"/>
      <c r="O7" s="56"/>
      <c r="P7" s="145" t="s">
        <v>86</v>
      </c>
      <c r="Q7" s="43">
        <f t="shared" si="0"/>
        <v>0</v>
      </c>
      <c r="R7" s="59" t="s">
        <v>86</v>
      </c>
      <c r="T7" s="113">
        <v>404</v>
      </c>
      <c r="U7" s="114" t="s">
        <v>170</v>
      </c>
      <c r="V7" s="114" t="s">
        <v>171</v>
      </c>
      <c r="W7" s="114" t="s">
        <v>96</v>
      </c>
      <c r="X7" s="149">
        <v>4</v>
      </c>
      <c r="Y7" s="150">
        <v>3</v>
      </c>
      <c r="Z7" s="151">
        <f>+X7+Y7</f>
        <v>7</v>
      </c>
      <c r="AA7" s="149"/>
      <c r="AB7" s="150"/>
      <c r="AC7" s="151" t="s">
        <v>86</v>
      </c>
      <c r="AD7" s="151"/>
      <c r="AE7" s="164"/>
      <c r="AG7" s="171">
        <v>404</v>
      </c>
      <c r="AH7" s="114" t="s">
        <v>170</v>
      </c>
      <c r="AI7" s="114" t="s">
        <v>171</v>
      </c>
      <c r="AJ7" s="114" t="s">
        <v>96</v>
      </c>
      <c r="AK7" s="149">
        <v>0</v>
      </c>
      <c r="AL7" s="150">
        <v>0</v>
      </c>
      <c r="AM7" s="151">
        <f>+AK7+AL7</f>
        <v>0</v>
      </c>
      <c r="AN7" s="150">
        <v>77.44</v>
      </c>
      <c r="AO7" s="164"/>
      <c r="AQ7" s="113">
        <v>404</v>
      </c>
      <c r="AR7" s="114" t="s">
        <v>170</v>
      </c>
      <c r="AS7" s="114" t="s">
        <v>171</v>
      </c>
      <c r="AT7" s="114" t="s">
        <v>96</v>
      </c>
      <c r="AU7" s="42">
        <v>0</v>
      </c>
      <c r="AV7" s="38">
        <v>0</v>
      </c>
      <c r="AW7" s="56">
        <f>SUM(AU7:AV7)</f>
        <v>0</v>
      </c>
      <c r="AX7" s="56">
        <v>40.56</v>
      </c>
      <c r="AY7" s="145" t="s">
        <v>86</v>
      </c>
    </row>
    <row r="8" spans="1:51" ht="24.75">
      <c r="A8" s="124">
        <v>405</v>
      </c>
      <c r="B8" s="125" t="s">
        <v>172</v>
      </c>
      <c r="C8" s="125" t="s">
        <v>173</v>
      </c>
      <c r="D8" s="125" t="s">
        <v>96</v>
      </c>
      <c r="E8" s="115"/>
      <c r="F8" s="116"/>
      <c r="G8" s="117"/>
      <c r="H8" s="165" t="s">
        <v>245</v>
      </c>
      <c r="I8" s="115"/>
      <c r="J8" s="116"/>
      <c r="K8" s="117"/>
      <c r="L8" s="165"/>
      <c r="M8" s="115"/>
      <c r="N8" s="116"/>
      <c r="O8" s="117"/>
      <c r="P8" s="145"/>
      <c r="Q8" s="118">
        <f t="shared" si="0"/>
        <v>0</v>
      </c>
      <c r="R8" s="59" t="s">
        <v>84</v>
      </c>
      <c r="T8" s="124">
        <v>405</v>
      </c>
      <c r="U8" s="125" t="s">
        <v>172</v>
      </c>
      <c r="V8" s="125" t="s">
        <v>173</v>
      </c>
      <c r="W8" s="125" t="s">
        <v>96</v>
      </c>
      <c r="X8" s="152"/>
      <c r="Y8" s="153"/>
      <c r="Z8" s="154">
        <f>+X8+Y8</f>
        <v>0</v>
      </c>
      <c r="AA8" s="152"/>
      <c r="AB8" s="153"/>
      <c r="AC8" s="154">
        <f>+AA8+AB8</f>
        <v>0</v>
      </c>
      <c r="AD8" s="154"/>
      <c r="AE8" s="165" t="s">
        <v>245</v>
      </c>
      <c r="AG8" s="172">
        <v>405</v>
      </c>
      <c r="AH8" s="125" t="s">
        <v>172</v>
      </c>
      <c r="AI8" s="125" t="s">
        <v>173</v>
      </c>
      <c r="AJ8" s="125" t="s">
        <v>96</v>
      </c>
      <c r="AK8" s="152"/>
      <c r="AL8" s="153"/>
      <c r="AM8" s="154">
        <f>+AK8+AL8</f>
        <v>0</v>
      </c>
      <c r="AN8" s="153"/>
      <c r="AO8" s="165"/>
      <c r="AQ8" s="124">
        <v>405</v>
      </c>
      <c r="AR8" s="125" t="s">
        <v>172</v>
      </c>
      <c r="AS8" s="125" t="s">
        <v>173</v>
      </c>
      <c r="AT8" s="125" t="s">
        <v>96</v>
      </c>
      <c r="AU8" s="42"/>
      <c r="AV8" s="38"/>
      <c r="AW8" s="56" t="s">
        <v>84</v>
      </c>
      <c r="AX8" s="56"/>
      <c r="AY8" s="145"/>
    </row>
    <row r="9" spans="1:51" ht="24.75">
      <c r="A9" s="113">
        <v>406</v>
      </c>
      <c r="B9" s="114" t="s">
        <v>174</v>
      </c>
      <c r="C9" s="114" t="s">
        <v>175</v>
      </c>
      <c r="D9" s="114" t="s">
        <v>96</v>
      </c>
      <c r="E9" s="42"/>
      <c r="F9" s="38"/>
      <c r="G9" s="56"/>
      <c r="H9" s="164">
        <v>2</v>
      </c>
      <c r="I9" s="42"/>
      <c r="J9" s="38"/>
      <c r="K9" s="56"/>
      <c r="L9" s="164">
        <v>5</v>
      </c>
      <c r="M9" s="42"/>
      <c r="N9" s="38"/>
      <c r="O9" s="56"/>
      <c r="P9" s="145" t="s">
        <v>253</v>
      </c>
      <c r="Q9" s="43">
        <f t="shared" si="0"/>
        <v>0</v>
      </c>
      <c r="R9" s="59" t="s">
        <v>86</v>
      </c>
      <c r="T9" s="113">
        <v>406</v>
      </c>
      <c r="U9" s="114" t="s">
        <v>174</v>
      </c>
      <c r="V9" s="114" t="s">
        <v>175</v>
      </c>
      <c r="W9" s="114" t="s">
        <v>96</v>
      </c>
      <c r="X9" s="149">
        <v>0</v>
      </c>
      <c r="Y9" s="150">
        <v>0</v>
      </c>
      <c r="Z9" s="151">
        <f>+X9+Y9</f>
        <v>0</v>
      </c>
      <c r="AA9" s="149">
        <v>0</v>
      </c>
      <c r="AB9" s="150">
        <v>0</v>
      </c>
      <c r="AC9" s="151">
        <f>+AA9+AB9</f>
        <v>0</v>
      </c>
      <c r="AD9" s="151">
        <v>34.1</v>
      </c>
      <c r="AE9" s="164">
        <v>2</v>
      </c>
      <c r="AG9" s="171">
        <v>406</v>
      </c>
      <c r="AH9" s="114" t="s">
        <v>174</v>
      </c>
      <c r="AI9" s="114" t="s">
        <v>175</v>
      </c>
      <c r="AJ9" s="114" t="s">
        <v>96</v>
      </c>
      <c r="AK9" s="149">
        <v>0</v>
      </c>
      <c r="AL9" s="150">
        <v>0</v>
      </c>
      <c r="AM9" s="151">
        <f>+AK9+AL9</f>
        <v>0</v>
      </c>
      <c r="AN9" s="150">
        <v>74.59</v>
      </c>
      <c r="AO9" s="164">
        <v>5</v>
      </c>
      <c r="AQ9" s="113">
        <v>406</v>
      </c>
      <c r="AR9" s="114" t="s">
        <v>174</v>
      </c>
      <c r="AS9" s="114" t="s">
        <v>175</v>
      </c>
      <c r="AT9" s="114" t="s">
        <v>96</v>
      </c>
      <c r="AU9" s="42">
        <v>4</v>
      </c>
      <c r="AV9" s="38">
        <v>0</v>
      </c>
      <c r="AW9" s="56">
        <f>SUM(AU9:AV9)</f>
        <v>4</v>
      </c>
      <c r="AX9" s="56" t="s">
        <v>261</v>
      </c>
      <c r="AY9" s="145" t="s">
        <v>253</v>
      </c>
    </row>
    <row r="10" spans="1:51" ht="24.75">
      <c r="A10" s="113">
        <v>407</v>
      </c>
      <c r="B10" s="114" t="s">
        <v>176</v>
      </c>
      <c r="C10" s="114" t="s">
        <v>177</v>
      </c>
      <c r="D10" s="114" t="s">
        <v>96</v>
      </c>
      <c r="E10" s="42"/>
      <c r="F10" s="38"/>
      <c r="G10" s="56"/>
      <c r="H10" s="164">
        <v>5</v>
      </c>
      <c r="I10" s="42"/>
      <c r="J10" s="38"/>
      <c r="K10" s="56"/>
      <c r="L10" s="164">
        <v>2</v>
      </c>
      <c r="M10" s="42"/>
      <c r="N10" s="38"/>
      <c r="O10" s="56"/>
      <c r="P10" s="145"/>
      <c r="Q10" s="43">
        <f t="shared" si="0"/>
        <v>0</v>
      </c>
      <c r="R10" s="59">
        <f aca="true" t="shared" si="1" ref="R10:R27">SUM(P10+L10+H10)</f>
        <v>7</v>
      </c>
      <c r="T10" s="113">
        <v>407</v>
      </c>
      <c r="U10" s="114" t="s">
        <v>176</v>
      </c>
      <c r="V10" s="114" t="s">
        <v>177</v>
      </c>
      <c r="W10" s="114" t="s">
        <v>96</v>
      </c>
      <c r="X10" s="149">
        <v>0</v>
      </c>
      <c r="Y10" s="150">
        <v>0</v>
      </c>
      <c r="Z10" s="151">
        <f>+X10+Y10</f>
        <v>0</v>
      </c>
      <c r="AA10" s="149">
        <v>0</v>
      </c>
      <c r="AB10" s="150">
        <v>0</v>
      </c>
      <c r="AC10" s="151">
        <f>+AA10+AB10</f>
        <v>0</v>
      </c>
      <c r="AD10" s="151">
        <v>39.32</v>
      </c>
      <c r="AE10" s="164">
        <v>5</v>
      </c>
      <c r="AG10" s="171">
        <v>407</v>
      </c>
      <c r="AH10" s="114" t="s">
        <v>176</v>
      </c>
      <c r="AI10" s="114" t="s">
        <v>177</v>
      </c>
      <c r="AJ10" s="114" t="s">
        <v>96</v>
      </c>
      <c r="AK10" s="149">
        <v>0</v>
      </c>
      <c r="AL10" s="150">
        <v>0</v>
      </c>
      <c r="AM10" s="151">
        <f>+AK10+AL10</f>
        <v>0</v>
      </c>
      <c r="AN10" s="150">
        <v>67.66</v>
      </c>
      <c r="AO10" s="164">
        <v>2</v>
      </c>
      <c r="AQ10" s="113">
        <v>407</v>
      </c>
      <c r="AR10" s="114" t="s">
        <v>176</v>
      </c>
      <c r="AS10" s="114" t="s">
        <v>177</v>
      </c>
      <c r="AT10" s="114" t="s">
        <v>96</v>
      </c>
      <c r="AU10" s="42">
        <v>0</v>
      </c>
      <c r="AV10" s="38">
        <v>0</v>
      </c>
      <c r="AW10" s="56">
        <f>SUM(AU10:AV10)</f>
        <v>0</v>
      </c>
      <c r="AX10" s="56">
        <v>45.38</v>
      </c>
      <c r="AY10" s="145"/>
    </row>
    <row r="11" spans="1:51" ht="13.5">
      <c r="A11" s="113">
        <v>408</v>
      </c>
      <c r="B11" s="114" t="s">
        <v>178</v>
      </c>
      <c r="C11" s="114" t="s">
        <v>179</v>
      </c>
      <c r="D11" s="114" t="s">
        <v>180</v>
      </c>
      <c r="E11" s="42"/>
      <c r="F11" s="38"/>
      <c r="G11" s="56"/>
      <c r="H11" s="164">
        <v>7</v>
      </c>
      <c r="I11" s="42"/>
      <c r="J11" s="38"/>
      <c r="K11" s="56"/>
      <c r="L11" s="164"/>
      <c r="M11" s="42"/>
      <c r="N11" s="38"/>
      <c r="O11" s="56"/>
      <c r="P11" s="145"/>
      <c r="Q11" s="43">
        <f t="shared" si="0"/>
        <v>0</v>
      </c>
      <c r="R11" s="59">
        <f t="shared" si="1"/>
        <v>7</v>
      </c>
      <c r="T11" s="113">
        <v>408</v>
      </c>
      <c r="U11" s="114" t="s">
        <v>178</v>
      </c>
      <c r="V11" s="114" t="s">
        <v>179</v>
      </c>
      <c r="W11" s="114" t="s">
        <v>180</v>
      </c>
      <c r="X11" s="149">
        <v>0</v>
      </c>
      <c r="Y11" s="150">
        <v>0</v>
      </c>
      <c r="Z11" s="151">
        <f>+X11+Y11</f>
        <v>0</v>
      </c>
      <c r="AA11" s="149">
        <v>4</v>
      </c>
      <c r="AB11" s="150"/>
      <c r="AC11" s="151">
        <f>+AA11+AB11</f>
        <v>4</v>
      </c>
      <c r="AD11" s="151">
        <v>37.01</v>
      </c>
      <c r="AE11" s="164">
        <v>7</v>
      </c>
      <c r="AG11" s="171">
        <v>408</v>
      </c>
      <c r="AH11" s="114" t="s">
        <v>178</v>
      </c>
      <c r="AI11" s="114" t="s">
        <v>179</v>
      </c>
      <c r="AJ11" s="114" t="s">
        <v>180</v>
      </c>
      <c r="AK11" s="149">
        <v>4</v>
      </c>
      <c r="AL11" s="150">
        <v>0</v>
      </c>
      <c r="AM11" s="151">
        <f>+AK11+AL11</f>
        <v>4</v>
      </c>
      <c r="AN11" s="150">
        <v>97.22</v>
      </c>
      <c r="AO11" s="164"/>
      <c r="AQ11" s="113">
        <v>408</v>
      </c>
      <c r="AR11" s="114" t="s">
        <v>178</v>
      </c>
      <c r="AS11" s="114" t="s">
        <v>179</v>
      </c>
      <c r="AT11" s="114" t="s">
        <v>180</v>
      </c>
      <c r="AU11" s="42">
        <v>0</v>
      </c>
      <c r="AV11" s="38">
        <v>0</v>
      </c>
      <c r="AW11" s="56">
        <f>SUM(AU11:AV11)</f>
        <v>0</v>
      </c>
      <c r="AX11" s="56">
        <v>44.31</v>
      </c>
      <c r="AY11" s="145"/>
    </row>
    <row r="12" spans="1:51" ht="24.75">
      <c r="A12" s="113">
        <v>409</v>
      </c>
      <c r="B12" s="114" t="s">
        <v>181</v>
      </c>
      <c r="C12" s="114" t="s">
        <v>182</v>
      </c>
      <c r="D12" s="114" t="s">
        <v>183</v>
      </c>
      <c r="E12" s="42"/>
      <c r="F12" s="38"/>
      <c r="G12" s="56"/>
      <c r="H12" s="164"/>
      <c r="I12" s="42"/>
      <c r="J12" s="38"/>
      <c r="K12" s="56"/>
      <c r="L12" s="164"/>
      <c r="M12" s="42"/>
      <c r="N12" s="38"/>
      <c r="O12" s="56"/>
      <c r="P12" s="145" t="s">
        <v>253</v>
      </c>
      <c r="Q12" s="43">
        <f t="shared" si="0"/>
        <v>0</v>
      </c>
      <c r="R12" s="59" t="s">
        <v>86</v>
      </c>
      <c r="T12" s="113">
        <v>409</v>
      </c>
      <c r="U12" s="114" t="s">
        <v>181</v>
      </c>
      <c r="V12" s="114" t="s">
        <v>182</v>
      </c>
      <c r="W12" s="114" t="s">
        <v>183</v>
      </c>
      <c r="X12" s="149">
        <v>4</v>
      </c>
      <c r="Y12" s="150">
        <v>1.5</v>
      </c>
      <c r="Z12" s="151">
        <f>+X12+Y12</f>
        <v>5.5</v>
      </c>
      <c r="AA12" s="149"/>
      <c r="AB12" s="150"/>
      <c r="AC12" s="151" t="s">
        <v>86</v>
      </c>
      <c r="AD12" s="151"/>
      <c r="AE12" s="164"/>
      <c r="AG12" s="171">
        <v>409</v>
      </c>
      <c r="AH12" s="114" t="s">
        <v>181</v>
      </c>
      <c r="AI12" s="114" t="s">
        <v>182</v>
      </c>
      <c r="AJ12" s="114" t="s">
        <v>183</v>
      </c>
      <c r="AK12" s="149">
        <v>4</v>
      </c>
      <c r="AL12" s="150">
        <v>0</v>
      </c>
      <c r="AM12" s="151">
        <f>+AK12+AL12</f>
        <v>4</v>
      </c>
      <c r="AN12" s="150">
        <v>88.31</v>
      </c>
      <c r="AO12" s="164"/>
      <c r="AQ12" s="113">
        <v>409</v>
      </c>
      <c r="AR12" s="114" t="s">
        <v>181</v>
      </c>
      <c r="AS12" s="114" t="s">
        <v>182</v>
      </c>
      <c r="AT12" s="126" t="s">
        <v>183</v>
      </c>
      <c r="AU12" s="42">
        <v>4</v>
      </c>
      <c r="AV12" s="38">
        <v>0</v>
      </c>
      <c r="AW12" s="56">
        <f>SUM(AU12:AV12)</f>
        <v>4</v>
      </c>
      <c r="AX12" s="38">
        <v>46.72</v>
      </c>
      <c r="AY12" s="145" t="s">
        <v>253</v>
      </c>
    </row>
    <row r="13" spans="1:51" ht="24.75">
      <c r="A13" s="113">
        <v>410</v>
      </c>
      <c r="B13" s="114" t="s">
        <v>184</v>
      </c>
      <c r="C13" s="114" t="s">
        <v>185</v>
      </c>
      <c r="D13" s="114" t="s">
        <v>186</v>
      </c>
      <c r="E13" s="42"/>
      <c r="F13" s="38"/>
      <c r="G13" s="56"/>
      <c r="H13" s="164">
        <v>3</v>
      </c>
      <c r="I13" s="42"/>
      <c r="J13" s="38"/>
      <c r="K13" s="56"/>
      <c r="L13" s="164"/>
      <c r="M13" s="42"/>
      <c r="N13" s="38"/>
      <c r="O13" s="56"/>
      <c r="P13" s="145" t="s">
        <v>262</v>
      </c>
      <c r="Q13" s="43">
        <f t="shared" si="0"/>
        <v>0</v>
      </c>
      <c r="R13" s="59" t="s">
        <v>86</v>
      </c>
      <c r="T13" s="113">
        <v>410</v>
      </c>
      <c r="U13" s="114" t="s">
        <v>184</v>
      </c>
      <c r="V13" s="114" t="s">
        <v>185</v>
      </c>
      <c r="W13" s="114" t="s">
        <v>186</v>
      </c>
      <c r="X13" s="149">
        <v>0</v>
      </c>
      <c r="Y13" s="150">
        <v>0</v>
      </c>
      <c r="Z13" s="151">
        <v>0</v>
      </c>
      <c r="AA13" s="149">
        <v>0</v>
      </c>
      <c r="AB13" s="150">
        <v>0</v>
      </c>
      <c r="AC13" s="151">
        <f>+AA13+AB13</f>
        <v>0</v>
      </c>
      <c r="AD13" s="151">
        <v>35.36</v>
      </c>
      <c r="AE13" s="164">
        <v>3</v>
      </c>
      <c r="AG13" s="171">
        <v>410</v>
      </c>
      <c r="AH13" s="114" t="s">
        <v>184</v>
      </c>
      <c r="AI13" s="114" t="s">
        <v>185</v>
      </c>
      <c r="AJ13" s="114" t="s">
        <v>186</v>
      </c>
      <c r="AK13" s="149">
        <v>0</v>
      </c>
      <c r="AL13" s="150">
        <v>0</v>
      </c>
      <c r="AM13" s="151">
        <v>0</v>
      </c>
      <c r="AN13" s="150">
        <v>79.5</v>
      </c>
      <c r="AO13" s="164"/>
      <c r="AQ13" s="113">
        <v>410</v>
      </c>
      <c r="AR13" s="114" t="s">
        <v>184</v>
      </c>
      <c r="AS13" s="114" t="s">
        <v>185</v>
      </c>
      <c r="AT13" s="126" t="s">
        <v>186</v>
      </c>
      <c r="AU13" s="218">
        <v>4</v>
      </c>
      <c r="AV13" s="219">
        <v>0</v>
      </c>
      <c r="AW13" s="56">
        <f>SUM(AU13:AV13)</f>
        <v>4</v>
      </c>
      <c r="AX13" s="219">
        <v>48.48</v>
      </c>
      <c r="AY13" s="145" t="s">
        <v>262</v>
      </c>
    </row>
    <row r="14" spans="1:51" ht="13.5">
      <c r="A14" s="113">
        <v>411</v>
      </c>
      <c r="B14" s="114" t="s">
        <v>187</v>
      </c>
      <c r="C14" s="114" t="s">
        <v>188</v>
      </c>
      <c r="D14" s="114" t="s">
        <v>186</v>
      </c>
      <c r="E14" s="42"/>
      <c r="F14" s="38"/>
      <c r="G14" s="56"/>
      <c r="H14" s="164"/>
      <c r="I14" s="42"/>
      <c r="J14" s="38"/>
      <c r="K14" s="56"/>
      <c r="L14" s="164">
        <v>3</v>
      </c>
      <c r="M14" s="42"/>
      <c r="N14" s="38"/>
      <c r="O14" s="56"/>
      <c r="P14" s="220" t="s">
        <v>253</v>
      </c>
      <c r="Q14" s="43">
        <f t="shared" si="0"/>
        <v>0</v>
      </c>
      <c r="R14" s="59" t="s">
        <v>86</v>
      </c>
      <c r="T14" s="113">
        <v>411</v>
      </c>
      <c r="U14" s="114" t="s">
        <v>187</v>
      </c>
      <c r="V14" s="114" t="s">
        <v>188</v>
      </c>
      <c r="W14" s="114" t="s">
        <v>186</v>
      </c>
      <c r="X14" s="149">
        <v>12</v>
      </c>
      <c r="Y14" s="150">
        <v>1.5</v>
      </c>
      <c r="Z14" s="151">
        <f>+X14+Y14</f>
        <v>13.5</v>
      </c>
      <c r="AA14" s="149"/>
      <c r="AB14" s="150"/>
      <c r="AC14" s="151" t="s">
        <v>86</v>
      </c>
      <c r="AD14" s="151"/>
      <c r="AE14" s="164"/>
      <c r="AG14" s="171">
        <v>411</v>
      </c>
      <c r="AH14" s="114" t="s">
        <v>187</v>
      </c>
      <c r="AI14" s="114" t="s">
        <v>188</v>
      </c>
      <c r="AJ14" s="114" t="s">
        <v>186</v>
      </c>
      <c r="AK14" s="149">
        <v>0</v>
      </c>
      <c r="AL14" s="150">
        <v>0</v>
      </c>
      <c r="AM14" s="151">
        <f>+AK14+AL14</f>
        <v>0</v>
      </c>
      <c r="AN14" s="150">
        <v>70.1</v>
      </c>
      <c r="AO14" s="164">
        <v>3</v>
      </c>
      <c r="AQ14" s="113">
        <v>411</v>
      </c>
      <c r="AR14" s="114" t="s">
        <v>187</v>
      </c>
      <c r="AS14" s="114" t="s">
        <v>188</v>
      </c>
      <c r="AT14" s="126" t="s">
        <v>186</v>
      </c>
      <c r="AU14" s="218">
        <v>4</v>
      </c>
      <c r="AV14" s="219">
        <v>0</v>
      </c>
      <c r="AW14" s="56">
        <f>SUM(AU14:AV14)</f>
        <v>4</v>
      </c>
      <c r="AX14" s="219">
        <v>45.91</v>
      </c>
      <c r="AY14" s="220" t="s">
        <v>253</v>
      </c>
    </row>
    <row r="15" spans="1:51" ht="13.5">
      <c r="A15" s="113">
        <v>412</v>
      </c>
      <c r="B15" s="114" t="s">
        <v>189</v>
      </c>
      <c r="C15" s="114" t="s">
        <v>190</v>
      </c>
      <c r="D15" s="114" t="s">
        <v>186</v>
      </c>
      <c r="E15" s="42"/>
      <c r="F15" s="38"/>
      <c r="G15" s="56"/>
      <c r="H15" s="164"/>
      <c r="I15" s="42"/>
      <c r="J15" s="38"/>
      <c r="K15" s="56"/>
      <c r="L15" s="164">
        <v>1</v>
      </c>
      <c r="M15" s="42"/>
      <c r="N15" s="38"/>
      <c r="O15" s="56"/>
      <c r="P15" s="220" t="s">
        <v>253</v>
      </c>
      <c r="Q15" s="43">
        <f t="shared" si="0"/>
        <v>0</v>
      </c>
      <c r="R15" s="59" t="s">
        <v>84</v>
      </c>
      <c r="T15" s="113">
        <v>412</v>
      </c>
      <c r="U15" s="114" t="s">
        <v>189</v>
      </c>
      <c r="V15" s="114" t="s">
        <v>190</v>
      </c>
      <c r="W15" s="114" t="s">
        <v>186</v>
      </c>
      <c r="X15" s="149">
        <v>4</v>
      </c>
      <c r="Y15" s="150">
        <v>0</v>
      </c>
      <c r="Z15" s="151">
        <f>+X15+Y15</f>
        <v>4</v>
      </c>
      <c r="AA15" s="149"/>
      <c r="AB15" s="150"/>
      <c r="AC15" s="151" t="s">
        <v>86</v>
      </c>
      <c r="AD15" s="151"/>
      <c r="AE15" s="164"/>
      <c r="AG15" s="171">
        <v>412</v>
      </c>
      <c r="AH15" s="114" t="s">
        <v>189</v>
      </c>
      <c r="AI15" s="114" t="s">
        <v>190</v>
      </c>
      <c r="AJ15" s="114" t="s">
        <v>186</v>
      </c>
      <c r="AK15" s="149">
        <v>0</v>
      </c>
      <c r="AL15" s="150">
        <v>0</v>
      </c>
      <c r="AM15" s="151">
        <f>+AK15+AL15</f>
        <v>0</v>
      </c>
      <c r="AN15" s="150">
        <v>63.69</v>
      </c>
      <c r="AO15" s="164">
        <v>1</v>
      </c>
      <c r="AQ15" s="113">
        <v>412</v>
      </c>
      <c r="AR15" s="114" t="s">
        <v>189</v>
      </c>
      <c r="AS15" s="114" t="s">
        <v>190</v>
      </c>
      <c r="AT15" s="126" t="s">
        <v>186</v>
      </c>
      <c r="AU15" s="218">
        <v>20</v>
      </c>
      <c r="AV15" s="219">
        <v>0</v>
      </c>
      <c r="AW15" s="56">
        <f>SUM(AU15:AV15)</f>
        <v>20</v>
      </c>
      <c r="AX15" s="219">
        <v>66.09</v>
      </c>
      <c r="AY15" s="220" t="s">
        <v>253</v>
      </c>
    </row>
    <row r="16" spans="1:51" ht="13.5">
      <c r="A16" s="113">
        <v>413</v>
      </c>
      <c r="B16" s="114" t="s">
        <v>191</v>
      </c>
      <c r="C16" s="114" t="s">
        <v>192</v>
      </c>
      <c r="D16" s="114" t="s">
        <v>193</v>
      </c>
      <c r="E16" s="42"/>
      <c r="F16" s="38"/>
      <c r="G16" s="56"/>
      <c r="H16" s="164" t="s">
        <v>245</v>
      </c>
      <c r="I16" s="42"/>
      <c r="J16" s="38"/>
      <c r="K16" s="56"/>
      <c r="L16" s="164"/>
      <c r="M16" s="42"/>
      <c r="N16" s="38"/>
      <c r="O16" s="56"/>
      <c r="P16" s="145"/>
      <c r="Q16" s="43">
        <f t="shared" si="0"/>
        <v>0</v>
      </c>
      <c r="R16" s="59" t="s">
        <v>86</v>
      </c>
      <c r="T16" s="113">
        <v>413</v>
      </c>
      <c r="U16" s="114" t="s">
        <v>191</v>
      </c>
      <c r="V16" s="114" t="s">
        <v>192</v>
      </c>
      <c r="W16" s="114" t="s">
        <v>193</v>
      </c>
      <c r="X16" s="149"/>
      <c r="Y16" s="150"/>
      <c r="Z16" s="151" t="s">
        <v>245</v>
      </c>
      <c r="AA16" s="149"/>
      <c r="AB16" s="150"/>
      <c r="AC16" s="151" t="s">
        <v>86</v>
      </c>
      <c r="AD16" s="151"/>
      <c r="AE16" s="164" t="s">
        <v>245</v>
      </c>
      <c r="AG16" s="171">
        <v>413</v>
      </c>
      <c r="AH16" s="114" t="s">
        <v>191</v>
      </c>
      <c r="AI16" s="114" t="s">
        <v>192</v>
      </c>
      <c r="AJ16" s="114" t="s">
        <v>193</v>
      </c>
      <c r="AK16" s="149"/>
      <c r="AL16" s="150"/>
      <c r="AM16" s="151" t="s">
        <v>245</v>
      </c>
      <c r="AN16" s="150"/>
      <c r="AO16" s="164"/>
      <c r="AQ16" s="113">
        <v>413</v>
      </c>
      <c r="AR16" s="114" t="s">
        <v>191</v>
      </c>
      <c r="AS16" s="114" t="s">
        <v>192</v>
      </c>
      <c r="AT16" s="126" t="s">
        <v>193</v>
      </c>
      <c r="AU16" s="42"/>
      <c r="AV16" s="38"/>
      <c r="AW16" s="56" t="s">
        <v>86</v>
      </c>
      <c r="AX16" s="38"/>
      <c r="AY16" s="145"/>
    </row>
    <row r="17" spans="1:51" ht="36.75">
      <c r="A17" s="113">
        <v>414</v>
      </c>
      <c r="B17" s="114" t="s">
        <v>194</v>
      </c>
      <c r="C17" s="114" t="s">
        <v>195</v>
      </c>
      <c r="D17" s="114" t="s">
        <v>196</v>
      </c>
      <c r="E17" s="42"/>
      <c r="F17" s="38"/>
      <c r="G17" s="56"/>
      <c r="H17" s="164">
        <v>6</v>
      </c>
      <c r="I17" s="42"/>
      <c r="J17" s="38"/>
      <c r="K17" s="56"/>
      <c r="L17" s="164"/>
      <c r="M17" s="42"/>
      <c r="N17" s="38"/>
      <c r="O17" s="56"/>
      <c r="P17" s="220" t="s">
        <v>253</v>
      </c>
      <c r="Q17" s="43">
        <f t="shared" si="0"/>
        <v>0</v>
      </c>
      <c r="R17" s="59" t="s">
        <v>86</v>
      </c>
      <c r="T17" s="113">
        <v>414</v>
      </c>
      <c r="U17" s="114" t="s">
        <v>194</v>
      </c>
      <c r="V17" s="114" t="s">
        <v>195</v>
      </c>
      <c r="W17" s="114" t="s">
        <v>196</v>
      </c>
      <c r="X17" s="149">
        <v>0</v>
      </c>
      <c r="Y17" s="150">
        <v>0</v>
      </c>
      <c r="Z17" s="151">
        <f>+X17+Y17</f>
        <v>0</v>
      </c>
      <c r="AA17" s="149">
        <v>0</v>
      </c>
      <c r="AB17" s="150">
        <v>0</v>
      </c>
      <c r="AC17" s="151">
        <f>+AA17+AB17</f>
        <v>0</v>
      </c>
      <c r="AD17" s="151">
        <v>40.57</v>
      </c>
      <c r="AE17" s="164">
        <v>6</v>
      </c>
      <c r="AG17" s="171">
        <v>414</v>
      </c>
      <c r="AH17" s="114" t="s">
        <v>194</v>
      </c>
      <c r="AI17" s="114" t="s">
        <v>195</v>
      </c>
      <c r="AJ17" s="114" t="s">
        <v>196</v>
      </c>
      <c r="AK17" s="149">
        <v>0</v>
      </c>
      <c r="AL17" s="150">
        <v>0</v>
      </c>
      <c r="AM17" s="151">
        <f>+AK17+AL17</f>
        <v>0</v>
      </c>
      <c r="AN17" s="150">
        <v>77.34</v>
      </c>
      <c r="AO17" s="164"/>
      <c r="AQ17" s="113">
        <v>414</v>
      </c>
      <c r="AR17" s="114" t="s">
        <v>194</v>
      </c>
      <c r="AS17" s="114" t="s">
        <v>195</v>
      </c>
      <c r="AT17" s="126" t="s">
        <v>196</v>
      </c>
      <c r="AU17" s="42">
        <v>4</v>
      </c>
      <c r="AV17" s="38">
        <v>0</v>
      </c>
      <c r="AW17" s="56">
        <f>SUM(AU17:AV17)</f>
        <v>4</v>
      </c>
      <c r="AX17" s="38">
        <v>36.23</v>
      </c>
      <c r="AY17" s="220" t="s">
        <v>253</v>
      </c>
    </row>
    <row r="18" spans="1:51" ht="13.5">
      <c r="A18" s="113">
        <v>415</v>
      </c>
      <c r="B18" s="114" t="s">
        <v>197</v>
      </c>
      <c r="C18" s="114" t="s">
        <v>198</v>
      </c>
      <c r="D18" s="114" t="s">
        <v>180</v>
      </c>
      <c r="E18" s="42"/>
      <c r="F18" s="38"/>
      <c r="G18" s="56"/>
      <c r="H18" s="164"/>
      <c r="I18" s="42"/>
      <c r="J18" s="38"/>
      <c r="K18" s="56"/>
      <c r="L18" s="164" t="s">
        <v>86</v>
      </c>
      <c r="M18" s="42"/>
      <c r="N18" s="38"/>
      <c r="O18" s="56"/>
      <c r="P18" s="145"/>
      <c r="Q18" s="43">
        <f t="shared" si="0"/>
        <v>0</v>
      </c>
      <c r="R18" s="59" t="s">
        <v>86</v>
      </c>
      <c r="T18" s="113">
        <v>415</v>
      </c>
      <c r="U18" s="114" t="s">
        <v>197</v>
      </c>
      <c r="V18" s="114" t="s">
        <v>198</v>
      </c>
      <c r="W18" s="114" t="s">
        <v>180</v>
      </c>
      <c r="X18" s="149">
        <v>4</v>
      </c>
      <c r="Y18" s="150">
        <v>0</v>
      </c>
      <c r="Z18" s="151">
        <f>+X18+Y18</f>
        <v>4</v>
      </c>
      <c r="AA18" s="149"/>
      <c r="AB18" s="150"/>
      <c r="AC18" s="151" t="s">
        <v>86</v>
      </c>
      <c r="AD18" s="151"/>
      <c r="AE18" s="164"/>
      <c r="AG18" s="171">
        <v>415</v>
      </c>
      <c r="AH18" s="114" t="s">
        <v>197</v>
      </c>
      <c r="AI18" s="114" t="s">
        <v>198</v>
      </c>
      <c r="AJ18" s="114" t="s">
        <v>180</v>
      </c>
      <c r="AK18" s="149">
        <v>0</v>
      </c>
      <c r="AL18" s="150">
        <v>0</v>
      </c>
      <c r="AM18" s="151">
        <f>+AK18+AL18</f>
        <v>0</v>
      </c>
      <c r="AN18" s="150">
        <v>76.22</v>
      </c>
      <c r="AO18" s="164" t="s">
        <v>86</v>
      </c>
      <c r="AQ18" s="113">
        <v>415</v>
      </c>
      <c r="AR18" s="114" t="s">
        <v>197</v>
      </c>
      <c r="AS18" s="114" t="s">
        <v>198</v>
      </c>
      <c r="AT18" s="126" t="s">
        <v>180</v>
      </c>
      <c r="AU18" s="42">
        <v>4</v>
      </c>
      <c r="AV18" s="38">
        <v>0</v>
      </c>
      <c r="AW18" s="56">
        <f>SUM(AU18:AV18)</f>
        <v>4</v>
      </c>
      <c r="AX18" s="38">
        <v>46.85</v>
      </c>
      <c r="AY18" s="145"/>
    </row>
    <row r="19" spans="1:51" ht="24.75">
      <c r="A19" s="113">
        <v>416</v>
      </c>
      <c r="B19" s="114" t="s">
        <v>199</v>
      </c>
      <c r="C19" s="114" t="s">
        <v>200</v>
      </c>
      <c r="D19" s="114" t="s">
        <v>119</v>
      </c>
      <c r="E19" s="42"/>
      <c r="F19" s="38"/>
      <c r="G19" s="56"/>
      <c r="H19" s="164"/>
      <c r="I19" s="42"/>
      <c r="J19" s="38"/>
      <c r="K19" s="56"/>
      <c r="L19" s="164">
        <v>6</v>
      </c>
      <c r="M19" s="42"/>
      <c r="N19" s="38"/>
      <c r="O19" s="56"/>
      <c r="P19" s="145">
        <v>1</v>
      </c>
      <c r="Q19" s="43">
        <f t="shared" si="0"/>
        <v>0</v>
      </c>
      <c r="R19" s="59">
        <f t="shared" si="1"/>
        <v>7</v>
      </c>
      <c r="T19" s="113">
        <v>416</v>
      </c>
      <c r="U19" s="114" t="s">
        <v>199</v>
      </c>
      <c r="V19" s="114" t="s">
        <v>200</v>
      </c>
      <c r="W19" s="114" t="s">
        <v>119</v>
      </c>
      <c r="X19" s="149">
        <v>4</v>
      </c>
      <c r="Y19" s="150">
        <v>0</v>
      </c>
      <c r="Z19" s="151">
        <f>+X19+Y19</f>
        <v>4</v>
      </c>
      <c r="AA19" s="149"/>
      <c r="AB19" s="150"/>
      <c r="AC19" s="151" t="s">
        <v>86</v>
      </c>
      <c r="AD19" s="151"/>
      <c r="AE19" s="164"/>
      <c r="AG19" s="171">
        <v>416</v>
      </c>
      <c r="AH19" s="114" t="s">
        <v>199</v>
      </c>
      <c r="AI19" s="114" t="s">
        <v>200</v>
      </c>
      <c r="AJ19" s="114" t="s">
        <v>119</v>
      </c>
      <c r="AK19" s="149">
        <v>0</v>
      </c>
      <c r="AL19" s="150">
        <v>0</v>
      </c>
      <c r="AM19" s="151">
        <f>+AK19+AL19</f>
        <v>0</v>
      </c>
      <c r="AN19" s="150">
        <v>75.56</v>
      </c>
      <c r="AO19" s="164">
        <v>6</v>
      </c>
      <c r="AQ19" s="113">
        <v>416</v>
      </c>
      <c r="AR19" s="114" t="s">
        <v>199</v>
      </c>
      <c r="AS19" s="114" t="s">
        <v>200</v>
      </c>
      <c r="AT19" s="126" t="s">
        <v>119</v>
      </c>
      <c r="AU19" s="42">
        <v>0</v>
      </c>
      <c r="AV19" s="38">
        <v>0</v>
      </c>
      <c r="AW19" s="56">
        <v>0</v>
      </c>
      <c r="AX19" s="38">
        <v>34</v>
      </c>
      <c r="AY19" s="145">
        <v>1</v>
      </c>
    </row>
    <row r="20" spans="1:51" ht="24.75">
      <c r="A20" s="111">
        <v>417</v>
      </c>
      <c r="B20" s="112" t="s">
        <v>120</v>
      </c>
      <c r="C20" s="112" t="s">
        <v>201</v>
      </c>
      <c r="D20" s="112" t="s">
        <v>122</v>
      </c>
      <c r="E20" s="42"/>
      <c r="F20" s="38"/>
      <c r="G20" s="56"/>
      <c r="H20" s="164"/>
      <c r="I20" s="42"/>
      <c r="J20" s="38"/>
      <c r="K20" s="56"/>
      <c r="L20" s="164"/>
      <c r="M20" s="42"/>
      <c r="N20" s="38"/>
      <c r="O20" s="56"/>
      <c r="P20" s="145"/>
      <c r="Q20" s="43">
        <f t="shared" si="0"/>
        <v>0</v>
      </c>
      <c r="R20" s="59">
        <f t="shared" si="1"/>
        <v>0</v>
      </c>
      <c r="T20" s="143">
        <v>417</v>
      </c>
      <c r="U20" s="119" t="s">
        <v>120</v>
      </c>
      <c r="V20" s="119" t="s">
        <v>201</v>
      </c>
      <c r="W20" s="119" t="s">
        <v>122</v>
      </c>
      <c r="X20" s="149"/>
      <c r="Y20" s="150"/>
      <c r="Z20" s="151">
        <f>+X20+Y20</f>
        <v>0</v>
      </c>
      <c r="AA20" s="149"/>
      <c r="AB20" s="150"/>
      <c r="AC20" s="151" t="s">
        <v>86</v>
      </c>
      <c r="AD20" s="151"/>
      <c r="AE20" s="164"/>
      <c r="AG20" s="173">
        <v>417</v>
      </c>
      <c r="AH20" s="119" t="s">
        <v>120</v>
      </c>
      <c r="AI20" s="119" t="s">
        <v>201</v>
      </c>
      <c r="AJ20" s="119" t="s">
        <v>122</v>
      </c>
      <c r="AK20" s="149">
        <v>0</v>
      </c>
      <c r="AL20" s="150">
        <v>0</v>
      </c>
      <c r="AM20" s="151">
        <f>+AK20+AL20</f>
        <v>0</v>
      </c>
      <c r="AN20" s="150">
        <v>92.22</v>
      </c>
      <c r="AO20" s="164"/>
      <c r="AQ20" s="143">
        <v>417</v>
      </c>
      <c r="AR20" s="119" t="s">
        <v>120</v>
      </c>
      <c r="AS20" s="119" t="s">
        <v>201</v>
      </c>
      <c r="AT20" s="217" t="s">
        <v>122</v>
      </c>
      <c r="AU20" s="42">
        <v>0</v>
      </c>
      <c r="AV20" s="38">
        <v>0</v>
      </c>
      <c r="AW20" s="56">
        <f>SUM(AU20:AV20)</f>
        <v>0</v>
      </c>
      <c r="AX20" s="38">
        <v>42.56</v>
      </c>
      <c r="AY20" s="145"/>
    </row>
    <row r="21" spans="1:51" ht="13.5">
      <c r="A21" s="113">
        <v>418</v>
      </c>
      <c r="B21" s="114" t="s">
        <v>202</v>
      </c>
      <c r="C21" s="114" t="s">
        <v>203</v>
      </c>
      <c r="D21" s="114" t="s">
        <v>126</v>
      </c>
      <c r="E21" s="42"/>
      <c r="F21" s="38"/>
      <c r="G21" s="56"/>
      <c r="H21" s="164"/>
      <c r="I21" s="42"/>
      <c r="J21" s="38"/>
      <c r="K21" s="56"/>
      <c r="L21" s="164"/>
      <c r="M21" s="42"/>
      <c r="N21" s="38"/>
      <c r="O21" s="56"/>
      <c r="P21" s="145"/>
      <c r="Q21" s="43">
        <f t="shared" si="0"/>
        <v>0</v>
      </c>
      <c r="R21" s="59">
        <f t="shared" si="1"/>
        <v>0</v>
      </c>
      <c r="T21" s="113">
        <v>418</v>
      </c>
      <c r="U21" s="114" t="s">
        <v>202</v>
      </c>
      <c r="V21" s="114" t="s">
        <v>203</v>
      </c>
      <c r="W21" s="114" t="s">
        <v>126</v>
      </c>
      <c r="X21" s="149">
        <v>4</v>
      </c>
      <c r="Y21" s="150">
        <v>0</v>
      </c>
      <c r="Z21" s="151">
        <f>+X21+Y21</f>
        <v>4</v>
      </c>
      <c r="AA21" s="149"/>
      <c r="AB21" s="150"/>
      <c r="AC21" s="151" t="s">
        <v>86</v>
      </c>
      <c r="AD21" s="151"/>
      <c r="AE21" s="164"/>
      <c r="AG21" s="171">
        <v>418</v>
      </c>
      <c r="AH21" s="114" t="s">
        <v>202</v>
      </c>
      <c r="AI21" s="114" t="s">
        <v>203</v>
      </c>
      <c r="AJ21" s="114" t="s">
        <v>126</v>
      </c>
      <c r="AK21" s="149"/>
      <c r="AL21" s="150"/>
      <c r="AM21" s="151">
        <f>+AK21+AL21</f>
        <v>0</v>
      </c>
      <c r="AN21" s="150"/>
      <c r="AO21" s="164"/>
      <c r="AQ21" s="113">
        <v>418</v>
      </c>
      <c r="AR21" s="114" t="s">
        <v>202</v>
      </c>
      <c r="AS21" s="114" t="s">
        <v>203</v>
      </c>
      <c r="AT21" s="126" t="s">
        <v>126</v>
      </c>
      <c r="AU21" s="42"/>
      <c r="AV21" s="38"/>
      <c r="AW21" s="56" t="s">
        <v>86</v>
      </c>
      <c r="AX21" s="38"/>
      <c r="AY21" s="145"/>
    </row>
    <row r="22" spans="1:51" ht="24.75">
      <c r="A22" s="111">
        <v>419</v>
      </c>
      <c r="B22" s="112" t="s">
        <v>149</v>
      </c>
      <c r="C22" s="112" t="s">
        <v>204</v>
      </c>
      <c r="D22" s="112" t="s">
        <v>151</v>
      </c>
      <c r="E22" s="42"/>
      <c r="F22" s="38"/>
      <c r="G22" s="56"/>
      <c r="H22" s="164"/>
      <c r="I22" s="42"/>
      <c r="J22" s="38"/>
      <c r="K22" s="56"/>
      <c r="L22" s="164"/>
      <c r="M22" s="42"/>
      <c r="N22" s="38"/>
      <c r="O22" s="56"/>
      <c r="P22" s="145">
        <v>2</v>
      </c>
      <c r="Q22" s="43" t="s">
        <v>84</v>
      </c>
      <c r="R22" s="59">
        <f t="shared" si="1"/>
        <v>2</v>
      </c>
      <c r="T22" s="143">
        <v>419</v>
      </c>
      <c r="U22" s="119" t="s">
        <v>149</v>
      </c>
      <c r="V22" s="119" t="s">
        <v>204</v>
      </c>
      <c r="W22" s="119" t="s">
        <v>151</v>
      </c>
      <c r="X22" s="149">
        <v>4</v>
      </c>
      <c r="Y22" s="150">
        <v>0</v>
      </c>
      <c r="Z22" s="151">
        <f>+X22+Y22</f>
        <v>4</v>
      </c>
      <c r="AA22" s="149"/>
      <c r="AB22" s="150"/>
      <c r="AC22" s="151" t="s">
        <v>86</v>
      </c>
      <c r="AD22" s="151"/>
      <c r="AE22" s="164"/>
      <c r="AG22" s="173">
        <v>419</v>
      </c>
      <c r="AH22" s="119" t="s">
        <v>149</v>
      </c>
      <c r="AI22" s="119" t="s">
        <v>204</v>
      </c>
      <c r="AJ22" s="119" t="s">
        <v>151</v>
      </c>
      <c r="AK22" s="149">
        <v>0</v>
      </c>
      <c r="AL22" s="150">
        <v>0</v>
      </c>
      <c r="AM22" s="151">
        <f>+AK22+AL22</f>
        <v>0</v>
      </c>
      <c r="AN22" s="150">
        <v>81.1</v>
      </c>
      <c r="AO22" s="164"/>
      <c r="AQ22" s="143">
        <v>419</v>
      </c>
      <c r="AR22" s="119" t="s">
        <v>149</v>
      </c>
      <c r="AS22" s="119" t="s">
        <v>204</v>
      </c>
      <c r="AT22" s="217" t="s">
        <v>151</v>
      </c>
      <c r="AU22" s="42">
        <v>0</v>
      </c>
      <c r="AV22" s="38">
        <v>0</v>
      </c>
      <c r="AW22" s="56">
        <f>SUM(AU22:AV22)</f>
        <v>0</v>
      </c>
      <c r="AX22" s="38">
        <v>35.6</v>
      </c>
      <c r="AY22" s="145">
        <v>2</v>
      </c>
    </row>
    <row r="23" spans="1:51" ht="13.5">
      <c r="A23" s="113">
        <v>420</v>
      </c>
      <c r="B23" s="114" t="s">
        <v>205</v>
      </c>
      <c r="C23" s="114" t="s">
        <v>206</v>
      </c>
      <c r="D23" s="114" t="s">
        <v>126</v>
      </c>
      <c r="E23" s="42"/>
      <c r="F23" s="38"/>
      <c r="G23" s="56"/>
      <c r="H23" s="164"/>
      <c r="I23" s="42"/>
      <c r="J23" s="38"/>
      <c r="K23" s="56"/>
      <c r="L23" s="164"/>
      <c r="M23" s="42"/>
      <c r="N23" s="38"/>
      <c r="O23" s="56"/>
      <c r="P23" s="145"/>
      <c r="Q23" s="43" t="s">
        <v>86</v>
      </c>
      <c r="R23" s="59">
        <f t="shared" si="1"/>
        <v>0</v>
      </c>
      <c r="T23" s="113">
        <v>420</v>
      </c>
      <c r="U23" s="114" t="s">
        <v>205</v>
      </c>
      <c r="V23" s="114" t="s">
        <v>206</v>
      </c>
      <c r="W23" s="114" t="s">
        <v>126</v>
      </c>
      <c r="X23" s="149">
        <v>4</v>
      </c>
      <c r="Y23" s="150">
        <v>1.75</v>
      </c>
      <c r="Z23" s="151">
        <f>+X23+Y23</f>
        <v>5.75</v>
      </c>
      <c r="AA23" s="149"/>
      <c r="AB23" s="150"/>
      <c r="AC23" s="151" t="s">
        <v>86</v>
      </c>
      <c r="AD23" s="151"/>
      <c r="AE23" s="164"/>
      <c r="AG23" s="171">
        <v>420</v>
      </c>
      <c r="AH23" s="114" t="s">
        <v>205</v>
      </c>
      <c r="AI23" s="114" t="s">
        <v>206</v>
      </c>
      <c r="AJ23" s="114" t="s">
        <v>126</v>
      </c>
      <c r="AK23" s="149" t="s">
        <v>244</v>
      </c>
      <c r="AL23" s="150"/>
      <c r="AM23" s="151" t="s">
        <v>244</v>
      </c>
      <c r="AN23" s="150"/>
      <c r="AO23" s="164"/>
      <c r="AQ23" s="113">
        <v>420</v>
      </c>
      <c r="AR23" s="114" t="s">
        <v>205</v>
      </c>
      <c r="AS23" s="114" t="s">
        <v>206</v>
      </c>
      <c r="AT23" s="126" t="s">
        <v>126</v>
      </c>
      <c r="AU23" s="42">
        <v>0</v>
      </c>
      <c r="AV23" s="38">
        <v>0</v>
      </c>
      <c r="AW23" s="56">
        <f>SUM(AU23:AV23)</f>
        <v>0</v>
      </c>
      <c r="AX23" s="38">
        <v>51.81</v>
      </c>
      <c r="AY23" s="145"/>
    </row>
    <row r="24" spans="1:51" ht="24.75">
      <c r="A24" s="113">
        <v>421</v>
      </c>
      <c r="B24" s="114" t="s">
        <v>207</v>
      </c>
      <c r="C24" s="114" t="s">
        <v>208</v>
      </c>
      <c r="D24" s="114" t="s">
        <v>209</v>
      </c>
      <c r="E24" s="127"/>
      <c r="F24" s="128"/>
      <c r="G24" s="129"/>
      <c r="H24" s="166"/>
      <c r="I24" s="127"/>
      <c r="J24" s="128"/>
      <c r="K24" s="129"/>
      <c r="L24" s="166"/>
      <c r="M24" s="127"/>
      <c r="N24" s="128"/>
      <c r="O24" s="129"/>
      <c r="P24" s="145">
        <v>6</v>
      </c>
      <c r="Q24" s="130" t="s">
        <v>86</v>
      </c>
      <c r="R24" s="59">
        <f t="shared" si="1"/>
        <v>6</v>
      </c>
      <c r="T24" s="113">
        <v>421</v>
      </c>
      <c r="U24" s="114" t="s">
        <v>207</v>
      </c>
      <c r="V24" s="114" t="s">
        <v>208</v>
      </c>
      <c r="W24" s="114" t="s">
        <v>209</v>
      </c>
      <c r="X24" s="155">
        <v>4</v>
      </c>
      <c r="Y24" s="156">
        <v>0</v>
      </c>
      <c r="Z24" s="157"/>
      <c r="AA24" s="155"/>
      <c r="AB24" s="156"/>
      <c r="AC24" s="157" t="s">
        <v>86</v>
      </c>
      <c r="AD24" s="157"/>
      <c r="AE24" s="166"/>
      <c r="AG24" s="171">
        <v>421</v>
      </c>
      <c r="AH24" s="114" t="s">
        <v>207</v>
      </c>
      <c r="AI24" s="114" t="s">
        <v>208</v>
      </c>
      <c r="AJ24" s="114" t="s">
        <v>209</v>
      </c>
      <c r="AK24" s="155">
        <v>0</v>
      </c>
      <c r="AL24" s="156">
        <v>0</v>
      </c>
      <c r="AM24" s="157">
        <f>+AK24+AL24</f>
        <v>0</v>
      </c>
      <c r="AN24" s="156">
        <v>83.13</v>
      </c>
      <c r="AO24" s="166"/>
      <c r="AQ24" s="113">
        <v>421</v>
      </c>
      <c r="AR24" s="114" t="s">
        <v>207</v>
      </c>
      <c r="AS24" s="114" t="s">
        <v>208</v>
      </c>
      <c r="AT24" s="126" t="s">
        <v>209</v>
      </c>
      <c r="AU24" s="42">
        <v>0</v>
      </c>
      <c r="AV24" s="38">
        <v>0</v>
      </c>
      <c r="AW24" s="56">
        <f>SUM(AU24:AV24)</f>
        <v>0</v>
      </c>
      <c r="AX24" s="38">
        <v>38.97</v>
      </c>
      <c r="AY24" s="145">
        <v>6</v>
      </c>
    </row>
    <row r="25" spans="1:51" ht="24.75">
      <c r="A25" s="113">
        <v>422</v>
      </c>
      <c r="B25" s="114" t="s">
        <v>210</v>
      </c>
      <c r="C25" s="114" t="s">
        <v>211</v>
      </c>
      <c r="D25" s="126" t="s">
        <v>212</v>
      </c>
      <c r="E25" s="133"/>
      <c r="F25" s="131"/>
      <c r="G25" s="131"/>
      <c r="H25" s="167">
        <v>1</v>
      </c>
      <c r="I25" s="133"/>
      <c r="J25" s="131"/>
      <c r="K25" s="131"/>
      <c r="L25" s="164"/>
      <c r="M25" s="135"/>
      <c r="N25" s="131"/>
      <c r="O25" s="131"/>
      <c r="P25" s="145">
        <v>4</v>
      </c>
      <c r="Q25" s="138" t="s">
        <v>86</v>
      </c>
      <c r="R25" s="59">
        <f t="shared" si="1"/>
        <v>5</v>
      </c>
      <c r="T25" s="113">
        <v>422</v>
      </c>
      <c r="U25" s="114" t="s">
        <v>210</v>
      </c>
      <c r="V25" s="114" t="s">
        <v>211</v>
      </c>
      <c r="W25" s="126" t="s">
        <v>212</v>
      </c>
      <c r="X25" s="158">
        <v>0</v>
      </c>
      <c r="Y25" s="159">
        <v>0</v>
      </c>
      <c r="Z25" s="159"/>
      <c r="AA25" s="158">
        <v>0</v>
      </c>
      <c r="AB25" s="159">
        <v>0</v>
      </c>
      <c r="AC25" s="159"/>
      <c r="AD25" s="162">
        <v>31.41</v>
      </c>
      <c r="AE25" s="167">
        <v>1</v>
      </c>
      <c r="AG25" s="171">
        <v>422</v>
      </c>
      <c r="AH25" s="114" t="s">
        <v>210</v>
      </c>
      <c r="AI25" s="114" t="s">
        <v>211</v>
      </c>
      <c r="AJ25" s="126" t="s">
        <v>212</v>
      </c>
      <c r="AK25" s="149">
        <v>3</v>
      </c>
      <c r="AL25" s="150">
        <v>0</v>
      </c>
      <c r="AM25" s="151">
        <f>+AK25+AL25</f>
        <v>3</v>
      </c>
      <c r="AN25" s="150">
        <v>81.41</v>
      </c>
      <c r="AO25" s="164"/>
      <c r="AQ25" s="113">
        <v>422</v>
      </c>
      <c r="AR25" s="114" t="s">
        <v>210</v>
      </c>
      <c r="AS25" s="114" t="s">
        <v>211</v>
      </c>
      <c r="AT25" s="126" t="s">
        <v>212</v>
      </c>
      <c r="AU25" s="42">
        <v>0</v>
      </c>
      <c r="AV25" s="38">
        <v>0</v>
      </c>
      <c r="AW25" s="56">
        <f>SUM(AU25:AV25)</f>
        <v>0</v>
      </c>
      <c r="AX25" s="38">
        <v>38.44</v>
      </c>
      <c r="AY25" s="145">
        <v>4</v>
      </c>
    </row>
    <row r="26" spans="1:51" ht="13.5">
      <c r="A26" s="113">
        <v>423</v>
      </c>
      <c r="B26" s="114" t="s">
        <v>213</v>
      </c>
      <c r="C26" s="114" t="s">
        <v>214</v>
      </c>
      <c r="D26" s="126" t="s">
        <v>215</v>
      </c>
      <c r="E26" s="42"/>
      <c r="F26" s="38"/>
      <c r="G26" s="38"/>
      <c r="H26" s="164"/>
      <c r="I26" s="42"/>
      <c r="J26" s="38"/>
      <c r="K26" s="38"/>
      <c r="L26" s="164">
        <v>4</v>
      </c>
      <c r="M26" s="47"/>
      <c r="N26" s="38"/>
      <c r="O26" s="38"/>
      <c r="P26" s="145">
        <v>3</v>
      </c>
      <c r="Q26" s="59"/>
      <c r="R26" s="59">
        <f t="shared" si="1"/>
        <v>7</v>
      </c>
      <c r="T26" s="113">
        <v>423</v>
      </c>
      <c r="U26" s="114" t="s">
        <v>213</v>
      </c>
      <c r="V26" s="114" t="s">
        <v>214</v>
      </c>
      <c r="W26" s="126" t="s">
        <v>215</v>
      </c>
      <c r="X26" s="149">
        <v>4</v>
      </c>
      <c r="Y26" s="150">
        <v>0</v>
      </c>
      <c r="Z26" s="150"/>
      <c r="AA26" s="149"/>
      <c r="AB26" s="150"/>
      <c r="AC26" s="150"/>
      <c r="AD26" s="151"/>
      <c r="AE26" s="164"/>
      <c r="AG26" s="171">
        <v>423</v>
      </c>
      <c r="AH26" s="114" t="s">
        <v>213</v>
      </c>
      <c r="AI26" s="114" t="s">
        <v>214</v>
      </c>
      <c r="AJ26" s="126" t="s">
        <v>215</v>
      </c>
      <c r="AK26" s="149">
        <v>0</v>
      </c>
      <c r="AL26" s="150">
        <v>0</v>
      </c>
      <c r="AM26" s="151">
        <f>+AK26+AL26</f>
        <v>0</v>
      </c>
      <c r="AN26" s="150">
        <v>74.25</v>
      </c>
      <c r="AO26" s="164">
        <v>4</v>
      </c>
      <c r="AQ26" s="113">
        <v>423</v>
      </c>
      <c r="AR26" s="114" t="s">
        <v>213</v>
      </c>
      <c r="AS26" s="114" t="s">
        <v>214</v>
      </c>
      <c r="AT26" s="126" t="s">
        <v>215</v>
      </c>
      <c r="AU26" s="42">
        <v>0</v>
      </c>
      <c r="AV26" s="38">
        <v>0</v>
      </c>
      <c r="AW26" s="56">
        <f>SUM(AU26:AV26)</f>
        <v>0</v>
      </c>
      <c r="AX26" s="38">
        <v>37.32</v>
      </c>
      <c r="AY26" s="145">
        <v>3</v>
      </c>
    </row>
    <row r="27" spans="1:51" ht="15" thickBot="1">
      <c r="A27" s="113">
        <v>424</v>
      </c>
      <c r="B27" s="114" t="s">
        <v>216</v>
      </c>
      <c r="C27" s="114" t="s">
        <v>217</v>
      </c>
      <c r="D27" s="126" t="s">
        <v>126</v>
      </c>
      <c r="E27" s="44"/>
      <c r="F27" s="45"/>
      <c r="G27" s="45"/>
      <c r="H27" s="168">
        <v>4</v>
      </c>
      <c r="I27" s="44"/>
      <c r="J27" s="45"/>
      <c r="K27" s="45"/>
      <c r="L27" s="168"/>
      <c r="M27" s="48"/>
      <c r="N27" s="45"/>
      <c r="O27" s="45"/>
      <c r="P27" s="146"/>
      <c r="Q27" s="60"/>
      <c r="R27" s="59">
        <f t="shared" si="1"/>
        <v>4</v>
      </c>
      <c r="T27" s="113">
        <v>424</v>
      </c>
      <c r="U27" s="114" t="s">
        <v>216</v>
      </c>
      <c r="V27" s="114" t="s">
        <v>217</v>
      </c>
      <c r="W27" s="126" t="s">
        <v>126</v>
      </c>
      <c r="X27" s="160">
        <v>0</v>
      </c>
      <c r="Y27" s="161">
        <v>0</v>
      </c>
      <c r="Z27" s="161"/>
      <c r="AA27" s="160">
        <v>0</v>
      </c>
      <c r="AB27" s="161">
        <v>0</v>
      </c>
      <c r="AC27" s="161"/>
      <c r="AD27" s="163">
        <v>39.21</v>
      </c>
      <c r="AE27" s="168">
        <v>4</v>
      </c>
      <c r="AG27" s="171">
        <v>424</v>
      </c>
      <c r="AH27" s="114" t="s">
        <v>216</v>
      </c>
      <c r="AI27" s="114" t="s">
        <v>217</v>
      </c>
      <c r="AJ27" s="126" t="s">
        <v>126</v>
      </c>
      <c r="AK27" s="160">
        <v>0</v>
      </c>
      <c r="AL27" s="161">
        <v>0</v>
      </c>
      <c r="AM27" s="161">
        <f>+AK27+AL27</f>
        <v>0</v>
      </c>
      <c r="AN27" s="161">
        <v>83.53</v>
      </c>
      <c r="AO27" s="168"/>
      <c r="AQ27" s="113">
        <v>424</v>
      </c>
      <c r="AR27" s="114" t="s">
        <v>216</v>
      </c>
      <c r="AS27" s="114" t="s">
        <v>217</v>
      </c>
      <c r="AT27" s="126" t="s">
        <v>126</v>
      </c>
      <c r="AU27" s="44">
        <v>4</v>
      </c>
      <c r="AV27" s="45">
        <v>0</v>
      </c>
      <c r="AW27" s="132">
        <f>SUM(AU27:AV27)</f>
        <v>4</v>
      </c>
      <c r="AX27" s="45">
        <v>47.97</v>
      </c>
      <c r="AY27" s="146"/>
    </row>
    <row r="28" ht="15" thickTop="1"/>
    <row r="29" ht="15" thickBot="1"/>
    <row r="30" spans="1:18" ht="15.75" thickBot="1" thickTop="1">
      <c r="A30" s="1" t="s">
        <v>268</v>
      </c>
      <c r="E30" s="67" t="s">
        <v>75</v>
      </c>
      <c r="F30" s="64" t="s">
        <v>76</v>
      </c>
      <c r="G30" s="64" t="s">
        <v>267</v>
      </c>
      <c r="H30" s="58"/>
      <c r="I30" s="224" t="s">
        <v>265</v>
      </c>
      <c r="J30" s="52" t="s">
        <v>76</v>
      </c>
      <c r="K30" s="65"/>
      <c r="L30" s="62"/>
      <c r="M30" s="61"/>
      <c r="N30" s="52" t="s">
        <v>93</v>
      </c>
      <c r="O30" s="65"/>
      <c r="P30" s="62"/>
      <c r="Q30" s="58" t="s">
        <v>87</v>
      </c>
      <c r="R30" s="63"/>
    </row>
    <row r="31" spans="1:51" ht="15" thickTop="1">
      <c r="A31" s="66" t="s">
        <v>85</v>
      </c>
      <c r="B31" s="46" t="s">
        <v>77</v>
      </c>
      <c r="C31" s="40" t="s">
        <v>78</v>
      </c>
      <c r="D31" s="55" t="s">
        <v>79</v>
      </c>
      <c r="E31" s="41" t="s">
        <v>91</v>
      </c>
      <c r="F31" s="41" t="s">
        <v>91</v>
      </c>
      <c r="G31" s="221" t="s">
        <v>91</v>
      </c>
      <c r="H31" s="55" t="s">
        <v>92</v>
      </c>
      <c r="I31" s="41" t="s">
        <v>91</v>
      </c>
      <c r="AP31" s="3"/>
      <c r="AY31"/>
    </row>
    <row r="32" spans="1:51" ht="13.5">
      <c r="A32" s="113">
        <v>401</v>
      </c>
      <c r="B32" s="114" t="s">
        <v>164</v>
      </c>
      <c r="C32" s="114" t="s">
        <v>165</v>
      </c>
      <c r="D32" s="114" t="s">
        <v>96</v>
      </c>
      <c r="E32" s="164" t="s">
        <v>245</v>
      </c>
      <c r="F32" s="164"/>
      <c r="G32" s="145"/>
      <c r="H32" s="43" t="s">
        <v>245</v>
      </c>
      <c r="I32" s="59"/>
      <c r="AP32" s="3"/>
      <c r="AY32"/>
    </row>
    <row r="33" spans="1:51" ht="13.5">
      <c r="A33" s="113">
        <v>402</v>
      </c>
      <c r="B33" s="114" t="s">
        <v>166</v>
      </c>
      <c r="C33" s="114" t="s">
        <v>167</v>
      </c>
      <c r="D33" s="114" t="s">
        <v>96</v>
      </c>
      <c r="E33" s="164"/>
      <c r="F33" s="164"/>
      <c r="G33" s="145">
        <v>5</v>
      </c>
      <c r="H33" s="43">
        <v>2</v>
      </c>
      <c r="I33" s="59" t="s">
        <v>86</v>
      </c>
      <c r="AP33" s="3"/>
      <c r="AY33"/>
    </row>
    <row r="34" spans="1:51" ht="13.5">
      <c r="A34" s="113">
        <v>403</v>
      </c>
      <c r="B34" s="114" t="s">
        <v>168</v>
      </c>
      <c r="C34" s="114" t="s">
        <v>169</v>
      </c>
      <c r="D34" s="114" t="s">
        <v>96</v>
      </c>
      <c r="E34" s="164"/>
      <c r="F34" s="164"/>
      <c r="G34" s="145"/>
      <c r="H34" s="43" t="s">
        <v>86</v>
      </c>
      <c r="I34" s="59" t="s">
        <v>84</v>
      </c>
      <c r="AP34" s="3"/>
      <c r="AY34"/>
    </row>
    <row r="35" spans="1:51" ht="13.5">
      <c r="A35" s="113">
        <v>404</v>
      </c>
      <c r="B35" s="114" t="s">
        <v>170</v>
      </c>
      <c r="C35" s="114" t="s">
        <v>171</v>
      </c>
      <c r="D35" s="114" t="s">
        <v>96</v>
      </c>
      <c r="E35" s="164"/>
      <c r="F35" s="164"/>
      <c r="G35" s="145"/>
      <c r="H35" s="43" t="s">
        <v>86</v>
      </c>
      <c r="I35" s="59" t="s">
        <v>86</v>
      </c>
      <c r="AP35" s="3"/>
      <c r="AY35"/>
    </row>
    <row r="36" spans="1:51" ht="13.5">
      <c r="A36" s="124">
        <v>405</v>
      </c>
      <c r="B36" s="125" t="s">
        <v>172</v>
      </c>
      <c r="C36" s="125" t="s">
        <v>173</v>
      </c>
      <c r="D36" s="125" t="s">
        <v>96</v>
      </c>
      <c r="E36" s="165" t="s">
        <v>245</v>
      </c>
      <c r="F36" s="165"/>
      <c r="G36" s="145"/>
      <c r="H36" s="118" t="e">
        <f>+#REF!+#REF!+#REF!</f>
        <v>#REF!</v>
      </c>
      <c r="I36" s="59" t="s">
        <v>84</v>
      </c>
      <c r="AP36" s="3"/>
      <c r="AY36"/>
    </row>
    <row r="37" spans="1:51" ht="13.5">
      <c r="A37" s="113">
        <v>406</v>
      </c>
      <c r="B37" s="114" t="s">
        <v>174</v>
      </c>
      <c r="C37" s="114" t="s">
        <v>175</v>
      </c>
      <c r="D37" s="114" t="s">
        <v>96</v>
      </c>
      <c r="E37" s="164">
        <v>2</v>
      </c>
      <c r="F37" s="164">
        <v>5</v>
      </c>
      <c r="G37" s="145"/>
      <c r="H37" s="43">
        <v>7</v>
      </c>
      <c r="I37" s="59" t="s">
        <v>86</v>
      </c>
      <c r="AP37" s="3"/>
      <c r="AY37"/>
    </row>
    <row r="38" spans="1:51" ht="13.5">
      <c r="A38" s="113">
        <v>407</v>
      </c>
      <c r="B38" s="114" t="s">
        <v>176</v>
      </c>
      <c r="C38" s="114" t="s">
        <v>177</v>
      </c>
      <c r="D38" s="114" t="s">
        <v>96</v>
      </c>
      <c r="E38" s="164">
        <v>5</v>
      </c>
      <c r="F38" s="164">
        <v>2</v>
      </c>
      <c r="G38" s="145"/>
      <c r="H38" s="43">
        <v>7</v>
      </c>
      <c r="I38" s="59" t="s">
        <v>86</v>
      </c>
      <c r="AP38" s="3"/>
      <c r="AY38"/>
    </row>
    <row r="39" spans="1:51" ht="13.5">
      <c r="A39" s="113">
        <v>408</v>
      </c>
      <c r="B39" s="114" t="s">
        <v>178</v>
      </c>
      <c r="C39" s="114" t="s">
        <v>179</v>
      </c>
      <c r="D39" s="114" t="s">
        <v>180</v>
      </c>
      <c r="E39" s="164">
        <v>7</v>
      </c>
      <c r="F39" s="164"/>
      <c r="G39" s="145"/>
      <c r="H39" s="43" t="s">
        <v>86</v>
      </c>
      <c r="I39" s="59" t="s">
        <v>86</v>
      </c>
      <c r="AP39" s="3"/>
      <c r="AY39"/>
    </row>
    <row r="40" spans="1:51" ht="13.5">
      <c r="A40" s="113">
        <v>409</v>
      </c>
      <c r="B40" s="114" t="s">
        <v>181</v>
      </c>
      <c r="C40" s="114" t="s">
        <v>182</v>
      </c>
      <c r="D40" s="114" t="s">
        <v>183</v>
      </c>
      <c r="E40" s="164"/>
      <c r="F40" s="164"/>
      <c r="G40" s="145"/>
      <c r="H40" s="43" t="s">
        <v>86</v>
      </c>
      <c r="I40" s="59" t="s">
        <v>86</v>
      </c>
      <c r="AP40" s="3"/>
      <c r="AY40"/>
    </row>
    <row r="41" spans="1:51" ht="13.5">
      <c r="A41" s="113">
        <v>410</v>
      </c>
      <c r="B41" s="114" t="s">
        <v>184</v>
      </c>
      <c r="C41" s="114" t="s">
        <v>185</v>
      </c>
      <c r="D41" s="114" t="s">
        <v>186</v>
      </c>
      <c r="E41" s="164">
        <v>3</v>
      </c>
      <c r="F41" s="164"/>
      <c r="G41" s="145"/>
      <c r="H41" s="43">
        <v>4</v>
      </c>
      <c r="I41" s="59" t="s">
        <v>86</v>
      </c>
      <c r="AP41" s="3"/>
      <c r="AY41"/>
    </row>
    <row r="42" spans="1:51" ht="13.5">
      <c r="A42" s="113">
        <v>411</v>
      </c>
      <c r="B42" s="114" t="s">
        <v>187</v>
      </c>
      <c r="C42" s="114" t="s">
        <v>188</v>
      </c>
      <c r="D42" s="114" t="s">
        <v>186</v>
      </c>
      <c r="E42" s="164"/>
      <c r="F42" s="164">
        <v>3</v>
      </c>
      <c r="G42" s="220"/>
      <c r="H42" s="43">
        <v>4</v>
      </c>
      <c r="I42" s="59" t="s">
        <v>86</v>
      </c>
      <c r="AP42" s="3"/>
      <c r="AY42"/>
    </row>
    <row r="43" spans="1:51" ht="13.5">
      <c r="A43" s="113">
        <v>412</v>
      </c>
      <c r="B43" s="114" t="s">
        <v>189</v>
      </c>
      <c r="C43" s="114" t="s">
        <v>190</v>
      </c>
      <c r="D43" s="114" t="s">
        <v>186</v>
      </c>
      <c r="E43" s="164"/>
      <c r="F43" s="164">
        <v>1</v>
      </c>
      <c r="G43" s="220"/>
      <c r="H43" s="43">
        <v>6</v>
      </c>
      <c r="I43" s="59" t="s">
        <v>84</v>
      </c>
      <c r="AP43" s="3"/>
      <c r="AY43"/>
    </row>
    <row r="44" spans="1:51" ht="13.5">
      <c r="A44" s="113">
        <v>413</v>
      </c>
      <c r="B44" s="114" t="s">
        <v>191</v>
      </c>
      <c r="C44" s="114" t="s">
        <v>192</v>
      </c>
      <c r="D44" s="114" t="s">
        <v>193</v>
      </c>
      <c r="E44" s="164" t="s">
        <v>245</v>
      </c>
      <c r="F44" s="164"/>
      <c r="G44" s="145"/>
      <c r="H44" s="43" t="s">
        <v>266</v>
      </c>
      <c r="I44" s="59" t="s">
        <v>86</v>
      </c>
      <c r="AP44" s="3"/>
      <c r="AY44"/>
    </row>
    <row r="45" spans="1:51" ht="36.75">
      <c r="A45" s="113">
        <v>414</v>
      </c>
      <c r="B45" s="114" t="s">
        <v>194</v>
      </c>
      <c r="C45" s="114" t="s">
        <v>195</v>
      </c>
      <c r="D45" s="114" t="s">
        <v>196</v>
      </c>
      <c r="E45" s="164">
        <v>6</v>
      </c>
      <c r="F45" s="164"/>
      <c r="G45" s="220" t="s">
        <v>86</v>
      </c>
      <c r="H45" s="43">
        <v>1</v>
      </c>
      <c r="I45" s="59" t="s">
        <v>86</v>
      </c>
      <c r="AP45" s="3"/>
      <c r="AY45"/>
    </row>
    <row r="46" spans="1:51" ht="13.5">
      <c r="A46" s="113">
        <v>415</v>
      </c>
      <c r="B46" s="114" t="s">
        <v>197</v>
      </c>
      <c r="C46" s="114" t="s">
        <v>198</v>
      </c>
      <c r="D46" s="114" t="s">
        <v>180</v>
      </c>
      <c r="E46" s="164"/>
      <c r="F46" s="164" t="s">
        <v>86</v>
      </c>
      <c r="G46" s="145"/>
      <c r="H46" s="43" t="s">
        <v>86</v>
      </c>
      <c r="I46" s="59" t="s">
        <v>86</v>
      </c>
      <c r="AP46" s="3"/>
      <c r="AY46"/>
    </row>
    <row r="47" spans="1:51" ht="13.5">
      <c r="A47" s="113">
        <v>416</v>
      </c>
      <c r="B47" s="114" t="s">
        <v>199</v>
      </c>
      <c r="C47" s="114" t="s">
        <v>200</v>
      </c>
      <c r="D47" s="114" t="s">
        <v>119</v>
      </c>
      <c r="E47" s="164"/>
      <c r="F47" s="164">
        <v>6</v>
      </c>
      <c r="G47" s="145">
        <v>1</v>
      </c>
      <c r="H47" s="43">
        <v>7</v>
      </c>
      <c r="I47" s="223" t="s">
        <v>263</v>
      </c>
      <c r="AP47" s="3"/>
      <c r="AY47"/>
    </row>
    <row r="48" spans="1:51" ht="13.5">
      <c r="A48" s="111">
        <v>417</v>
      </c>
      <c r="B48" s="112" t="s">
        <v>120</v>
      </c>
      <c r="C48" s="112" t="s">
        <v>201</v>
      </c>
      <c r="D48" s="112" t="s">
        <v>122</v>
      </c>
      <c r="E48" s="164"/>
      <c r="F48" s="164"/>
      <c r="G48" s="145"/>
      <c r="H48" s="43" t="s">
        <v>86</v>
      </c>
      <c r="I48" s="59" t="s">
        <v>84</v>
      </c>
      <c r="AP48" s="3"/>
      <c r="AY48"/>
    </row>
    <row r="49" spans="1:51" ht="13.5">
      <c r="A49" s="113">
        <v>418</v>
      </c>
      <c r="B49" s="114" t="s">
        <v>202</v>
      </c>
      <c r="C49" s="114" t="s">
        <v>203</v>
      </c>
      <c r="D49" s="114" t="s">
        <v>126</v>
      </c>
      <c r="E49" s="164"/>
      <c r="F49" s="164"/>
      <c r="G49" s="145"/>
      <c r="H49" s="43" t="s">
        <v>86</v>
      </c>
      <c r="I49" s="59" t="s">
        <v>86</v>
      </c>
      <c r="AP49" s="3"/>
      <c r="AY49"/>
    </row>
    <row r="50" spans="1:51" ht="13.5">
      <c r="A50" s="111">
        <v>419</v>
      </c>
      <c r="B50" s="112" t="s">
        <v>149</v>
      </c>
      <c r="C50" s="112" t="s">
        <v>204</v>
      </c>
      <c r="D50" s="112" t="s">
        <v>151</v>
      </c>
      <c r="E50" s="164"/>
      <c r="F50" s="164"/>
      <c r="G50" s="145">
        <v>2</v>
      </c>
      <c r="H50" s="43">
        <v>5</v>
      </c>
      <c r="I50" s="59" t="s">
        <v>86</v>
      </c>
      <c r="AP50" s="3"/>
      <c r="AY50"/>
    </row>
    <row r="51" spans="1:51" ht="13.5">
      <c r="A51" s="113">
        <v>420</v>
      </c>
      <c r="B51" s="114" t="s">
        <v>205</v>
      </c>
      <c r="C51" s="114" t="s">
        <v>206</v>
      </c>
      <c r="D51" s="114" t="s">
        <v>126</v>
      </c>
      <c r="E51" s="164"/>
      <c r="F51" s="164"/>
      <c r="G51" s="145"/>
      <c r="H51" s="43" t="s">
        <v>86</v>
      </c>
      <c r="I51" s="59" t="s">
        <v>86</v>
      </c>
      <c r="AP51" s="3"/>
      <c r="AY51"/>
    </row>
    <row r="52" spans="1:51" ht="13.5">
      <c r="A52" s="113">
        <v>421</v>
      </c>
      <c r="B52" s="114" t="s">
        <v>207</v>
      </c>
      <c r="C52" s="114" t="s">
        <v>208</v>
      </c>
      <c r="D52" s="114" t="s">
        <v>209</v>
      </c>
      <c r="E52" s="166"/>
      <c r="F52" s="166"/>
      <c r="G52" s="145">
        <v>6</v>
      </c>
      <c r="H52" s="130">
        <v>1</v>
      </c>
      <c r="I52" s="59" t="s">
        <v>86</v>
      </c>
      <c r="AP52" s="3"/>
      <c r="AY52"/>
    </row>
    <row r="53" spans="1:51" ht="24.75">
      <c r="A53" s="113">
        <v>422</v>
      </c>
      <c r="B53" s="114" t="s">
        <v>210</v>
      </c>
      <c r="C53" s="114" t="s">
        <v>211</v>
      </c>
      <c r="D53" s="126" t="s">
        <v>212</v>
      </c>
      <c r="E53" s="167">
        <v>1</v>
      </c>
      <c r="F53" s="164"/>
      <c r="G53" s="145">
        <v>4</v>
      </c>
      <c r="H53" s="138">
        <v>9</v>
      </c>
      <c r="I53" s="223" t="s">
        <v>265</v>
      </c>
      <c r="AP53" s="3"/>
      <c r="AY53"/>
    </row>
    <row r="54" spans="1:51" ht="13.5">
      <c r="A54" s="113">
        <v>423</v>
      </c>
      <c r="B54" s="114" t="s">
        <v>213</v>
      </c>
      <c r="C54" s="114" t="s">
        <v>214</v>
      </c>
      <c r="D54" s="126" t="s">
        <v>215</v>
      </c>
      <c r="E54" s="164"/>
      <c r="F54" s="164">
        <v>4</v>
      </c>
      <c r="G54" s="145">
        <v>3</v>
      </c>
      <c r="H54" s="59">
        <v>7</v>
      </c>
      <c r="I54" s="59" t="s">
        <v>86</v>
      </c>
      <c r="AP54" s="3"/>
      <c r="AY54"/>
    </row>
    <row r="55" spans="1:51" ht="15" thickBot="1">
      <c r="A55" s="113">
        <v>424</v>
      </c>
      <c r="B55" s="114" t="s">
        <v>216</v>
      </c>
      <c r="C55" s="114" t="s">
        <v>217</v>
      </c>
      <c r="D55" s="126" t="s">
        <v>126</v>
      </c>
      <c r="E55" s="168">
        <v>4</v>
      </c>
      <c r="F55" s="168"/>
      <c r="G55" s="146"/>
      <c r="H55" s="60">
        <v>3</v>
      </c>
      <c r="I55" s="59" t="s">
        <v>86</v>
      </c>
      <c r="AP55" s="3"/>
      <c r="AY55"/>
    </row>
    <row r="56" ht="15" thickTop="1"/>
    <row r="57" ht="24.75">
      <c r="C57" s="222" t="s">
        <v>264</v>
      </c>
    </row>
  </sheetData>
  <sheetProtection/>
  <printOptions/>
  <pageMargins left="0.39000000000000007" right="0.7500000000000001" top="0.3937007874015748" bottom="0.40944881889763785" header="0.39000000000000007" footer="0.5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zoomScale="125" zoomScaleNormal="125" workbookViewId="0" topLeftCell="B17">
      <selection activeCell="Q24" sqref="Q24"/>
    </sheetView>
  </sheetViews>
  <sheetFormatPr defaultColWidth="11.421875" defaultRowHeight="15"/>
  <cols>
    <col min="1" max="1" width="15.00390625" style="0" customWidth="1"/>
    <col min="2" max="2" width="19.00390625" style="0" customWidth="1"/>
    <col min="3" max="3" width="13.28125" style="0" customWidth="1"/>
    <col min="5" max="5" width="5.28125" style="0" customWidth="1"/>
    <col min="6" max="6" width="5.8515625" style="0" customWidth="1"/>
    <col min="7" max="7" width="5.28125" style="0" customWidth="1"/>
    <col min="8" max="8" width="5.8515625" style="0" customWidth="1"/>
    <col min="9" max="9" width="12.8515625" style="0" customWidth="1"/>
    <col min="10" max="10" width="6.140625" style="0" customWidth="1"/>
    <col min="11" max="11" width="5.7109375" style="0" customWidth="1"/>
    <col min="12" max="12" width="6.00390625" style="0" customWidth="1"/>
    <col min="13" max="13" width="5.7109375" style="0" customWidth="1"/>
    <col min="14" max="14" width="5.28125" style="0" customWidth="1"/>
    <col min="15" max="15" width="4.8515625" style="0" customWidth="1"/>
    <col min="16" max="16" width="6.00390625" style="0" customWidth="1"/>
    <col min="17" max="17" width="5.7109375" style="0" customWidth="1"/>
    <col min="18" max="18" width="6.8515625" style="0" customWidth="1"/>
    <col min="31" max="31" width="16.421875" style="0" customWidth="1"/>
    <col min="32" max="32" width="15.140625" style="0" customWidth="1"/>
    <col min="33" max="33" width="12.421875" style="0" customWidth="1"/>
    <col min="34" max="35" width="5.140625" style="0" customWidth="1"/>
    <col min="36" max="36" width="4.421875" style="0" customWidth="1"/>
    <col min="37" max="37" width="5.8515625" style="0" customWidth="1"/>
    <col min="38" max="38" width="5.140625" style="0" customWidth="1"/>
    <col min="39" max="39" width="3.7109375" style="0" customWidth="1"/>
    <col min="40" max="40" width="6.140625" style="0" customWidth="1"/>
    <col min="41" max="41" width="10.00390625" style="0" customWidth="1"/>
  </cols>
  <sheetData>
    <row r="1" spans="1:43" ht="18.75" thickBot="1">
      <c r="A1" s="36" t="s">
        <v>82</v>
      </c>
      <c r="B1" s="36"/>
      <c r="C1" s="36"/>
      <c r="U1" s="36" t="s">
        <v>252</v>
      </c>
      <c r="V1" s="36"/>
      <c r="W1" s="36"/>
      <c r="Z1" s="50"/>
      <c r="AD1" s="36" t="s">
        <v>252</v>
      </c>
      <c r="AQ1" s="36" t="s">
        <v>252</v>
      </c>
    </row>
    <row r="2" spans="5:49" ht="15.75" thickBot="1" thickTop="1">
      <c r="E2" s="67" t="s">
        <v>274</v>
      </c>
      <c r="F2" s="64" t="s">
        <v>75</v>
      </c>
      <c r="G2" s="64" t="s">
        <v>76</v>
      </c>
      <c r="H2" s="58" t="s">
        <v>275</v>
      </c>
      <c r="I2" s="64"/>
      <c r="J2" s="65"/>
      <c r="K2" s="64"/>
      <c r="L2" s="58"/>
      <c r="M2" s="64"/>
      <c r="N2" s="65" t="s">
        <v>276</v>
      </c>
      <c r="O2" s="53"/>
      <c r="P2" s="54"/>
      <c r="Q2" s="58"/>
      <c r="R2" s="63"/>
      <c r="X2" s="51"/>
      <c r="Y2" s="52" t="s">
        <v>74</v>
      </c>
      <c r="Z2" s="64"/>
      <c r="AA2" s="54"/>
      <c r="AH2" s="51"/>
      <c r="AI2" s="64" t="s">
        <v>249</v>
      </c>
      <c r="AJ2" s="64"/>
      <c r="AK2" s="51"/>
      <c r="AL2" s="64" t="s">
        <v>250</v>
      </c>
      <c r="AM2" s="64"/>
      <c r="AN2" s="54"/>
      <c r="AU2" s="51"/>
      <c r="AV2" s="64" t="s">
        <v>76</v>
      </c>
      <c r="AW2" s="58"/>
    </row>
    <row r="3" spans="1:42" ht="15" thickTop="1">
      <c r="A3" s="66" t="s">
        <v>85</v>
      </c>
      <c r="B3" s="46" t="s">
        <v>77</v>
      </c>
      <c r="C3" s="40" t="s">
        <v>78</v>
      </c>
      <c r="D3" s="55" t="s">
        <v>79</v>
      </c>
      <c r="E3" s="41" t="s">
        <v>91</v>
      </c>
      <c r="F3" s="66" t="s">
        <v>91</v>
      </c>
      <c r="G3" s="66" t="s">
        <v>91</v>
      </c>
      <c r="H3" s="69" t="s">
        <v>92</v>
      </c>
      <c r="I3" s="68" t="s">
        <v>91</v>
      </c>
      <c r="K3" s="66" t="s">
        <v>85</v>
      </c>
      <c r="L3" s="46" t="s">
        <v>77</v>
      </c>
      <c r="M3" s="40" t="s">
        <v>78</v>
      </c>
      <c r="N3" s="55" t="s">
        <v>79</v>
      </c>
      <c r="O3" s="39" t="s">
        <v>89</v>
      </c>
      <c r="P3" s="40" t="s">
        <v>254</v>
      </c>
      <c r="Q3" s="55" t="s">
        <v>92</v>
      </c>
      <c r="R3" s="41" t="s">
        <v>90</v>
      </c>
      <c r="S3" s="41" t="s">
        <v>91</v>
      </c>
      <c r="U3" s="66" t="s">
        <v>85</v>
      </c>
      <c r="V3" s="46" t="s">
        <v>77</v>
      </c>
      <c r="W3" s="40" t="s">
        <v>78</v>
      </c>
      <c r="X3" s="55" t="s">
        <v>79</v>
      </c>
      <c r="Y3" s="39" t="s">
        <v>89</v>
      </c>
      <c r="Z3" s="40" t="s">
        <v>90</v>
      </c>
      <c r="AA3" s="55" t="s">
        <v>92</v>
      </c>
      <c r="AB3" s="39" t="s">
        <v>89</v>
      </c>
      <c r="AC3" s="40" t="s">
        <v>90</v>
      </c>
      <c r="AD3" s="55" t="s">
        <v>92</v>
      </c>
      <c r="AE3" s="55" t="s">
        <v>90</v>
      </c>
      <c r="AF3" s="66" t="s">
        <v>91</v>
      </c>
      <c r="AH3" s="66" t="s">
        <v>85</v>
      </c>
      <c r="AI3" s="46" t="s">
        <v>77</v>
      </c>
      <c r="AJ3" s="40" t="s">
        <v>78</v>
      </c>
      <c r="AK3" s="55" t="s">
        <v>79</v>
      </c>
      <c r="AL3" s="39" t="s">
        <v>89</v>
      </c>
      <c r="AM3" s="40" t="s">
        <v>254</v>
      </c>
      <c r="AN3" s="40" t="s">
        <v>92</v>
      </c>
      <c r="AO3" s="147" t="s">
        <v>90</v>
      </c>
      <c r="AP3" s="66" t="s">
        <v>91</v>
      </c>
    </row>
    <row r="4" spans="1:42" ht="48.75">
      <c r="A4" s="111">
        <v>201</v>
      </c>
      <c r="B4" s="112" t="s">
        <v>101</v>
      </c>
      <c r="C4" s="112" t="s">
        <v>102</v>
      </c>
      <c r="D4" s="112" t="s">
        <v>103</v>
      </c>
      <c r="E4" s="214">
        <v>7</v>
      </c>
      <c r="F4" s="164">
        <v>2</v>
      </c>
      <c r="G4" s="239">
        <v>3</v>
      </c>
      <c r="H4" s="43">
        <f>1+6+5</f>
        <v>12</v>
      </c>
      <c r="I4" s="59"/>
      <c r="K4" s="215">
        <v>201</v>
      </c>
      <c r="L4" s="112" t="s">
        <v>101</v>
      </c>
      <c r="M4" s="112" t="s">
        <v>102</v>
      </c>
      <c r="N4" s="112" t="s">
        <v>103</v>
      </c>
      <c r="O4" s="42">
        <v>4</v>
      </c>
      <c r="P4" s="38">
        <v>0</v>
      </c>
      <c r="Q4" s="56">
        <f>SUM(O4:P4)</f>
        <v>4</v>
      </c>
      <c r="R4" s="145" t="s">
        <v>255</v>
      </c>
      <c r="S4" s="214">
        <v>7</v>
      </c>
      <c r="U4" s="215">
        <v>201</v>
      </c>
      <c r="V4" s="112" t="s">
        <v>101</v>
      </c>
      <c r="W4" s="112" t="s">
        <v>102</v>
      </c>
      <c r="X4" s="112" t="s">
        <v>103</v>
      </c>
      <c r="Y4" s="149">
        <v>0</v>
      </c>
      <c r="Z4" s="150">
        <v>0</v>
      </c>
      <c r="AA4" s="151">
        <v>0</v>
      </c>
      <c r="AB4" s="149">
        <v>0</v>
      </c>
      <c r="AC4" s="150">
        <v>0</v>
      </c>
      <c r="AD4" s="151">
        <v>0</v>
      </c>
      <c r="AE4" s="151">
        <v>42.82</v>
      </c>
      <c r="AF4" s="164">
        <v>2</v>
      </c>
      <c r="AH4" s="215">
        <v>201</v>
      </c>
      <c r="AI4" s="112" t="s">
        <v>101</v>
      </c>
      <c r="AJ4" s="112" t="s">
        <v>102</v>
      </c>
      <c r="AK4" s="112" t="s">
        <v>103</v>
      </c>
      <c r="AL4" s="149">
        <v>0</v>
      </c>
      <c r="AM4" s="150">
        <v>0</v>
      </c>
      <c r="AN4" s="150">
        <f>SUM(AL4:AM4)</f>
        <v>0</v>
      </c>
      <c r="AO4" s="169">
        <v>89.82</v>
      </c>
      <c r="AP4" s="239">
        <v>3</v>
      </c>
    </row>
    <row r="5" spans="1:42" ht="72.75">
      <c r="A5" s="113">
        <v>202</v>
      </c>
      <c r="B5" s="114" t="s">
        <v>104</v>
      </c>
      <c r="C5" s="114" t="s">
        <v>105</v>
      </c>
      <c r="D5" s="114" t="s">
        <v>106</v>
      </c>
      <c r="E5" s="145">
        <v>3</v>
      </c>
      <c r="F5" s="164">
        <v>6</v>
      </c>
      <c r="G5" s="239">
        <v>4</v>
      </c>
      <c r="H5" s="43">
        <f>5+2+4</f>
        <v>11</v>
      </c>
      <c r="I5" s="59"/>
      <c r="K5" s="171">
        <v>202</v>
      </c>
      <c r="L5" s="114" t="s">
        <v>104</v>
      </c>
      <c r="M5" s="114" t="s">
        <v>105</v>
      </c>
      <c r="N5" s="114" t="s">
        <v>106</v>
      </c>
      <c r="O5" s="42">
        <v>4</v>
      </c>
      <c r="P5" s="38">
        <v>0</v>
      </c>
      <c r="Q5" s="56">
        <f>SUM(O5:P5)</f>
        <v>4</v>
      </c>
      <c r="R5" s="145">
        <v>41.97</v>
      </c>
      <c r="S5" s="145">
        <v>3</v>
      </c>
      <c r="U5" s="171">
        <v>202</v>
      </c>
      <c r="V5" s="114" t="s">
        <v>104</v>
      </c>
      <c r="W5" s="114" t="s">
        <v>105</v>
      </c>
      <c r="X5" s="114" t="s">
        <v>106</v>
      </c>
      <c r="Y5" s="149">
        <v>4</v>
      </c>
      <c r="Z5" s="150">
        <v>0</v>
      </c>
      <c r="AA5" s="151">
        <v>4</v>
      </c>
      <c r="AB5" s="149"/>
      <c r="AC5" s="150"/>
      <c r="AD5" s="151"/>
      <c r="AE5" s="151">
        <v>52.31</v>
      </c>
      <c r="AF5" s="164">
        <v>6</v>
      </c>
      <c r="AH5" s="171">
        <v>202</v>
      </c>
      <c r="AI5" s="114" t="s">
        <v>104</v>
      </c>
      <c r="AJ5" s="114" t="s">
        <v>105</v>
      </c>
      <c r="AK5" s="114" t="s">
        <v>106</v>
      </c>
      <c r="AL5" s="149">
        <v>4</v>
      </c>
      <c r="AM5" s="150">
        <v>0</v>
      </c>
      <c r="AN5" s="150">
        <f>SUM(AL5:AM5)</f>
        <v>4</v>
      </c>
      <c r="AO5" s="169">
        <v>71.4</v>
      </c>
      <c r="AP5" s="239">
        <v>4</v>
      </c>
    </row>
    <row r="6" spans="1:42" ht="36.75">
      <c r="A6" s="113">
        <v>203</v>
      </c>
      <c r="B6" s="114" t="s">
        <v>107</v>
      </c>
      <c r="C6" s="114" t="s">
        <v>108</v>
      </c>
      <c r="D6" s="114" t="s">
        <v>109</v>
      </c>
      <c r="E6" s="145"/>
      <c r="F6" s="164"/>
      <c r="G6" s="240"/>
      <c r="H6" s="43" t="s">
        <v>86</v>
      </c>
      <c r="I6" s="59"/>
      <c r="K6" s="171">
        <v>203</v>
      </c>
      <c r="L6" s="114" t="s">
        <v>107</v>
      </c>
      <c r="M6" s="114" t="s">
        <v>108</v>
      </c>
      <c r="N6" s="114" t="s">
        <v>109</v>
      </c>
      <c r="O6" s="42" t="s">
        <v>245</v>
      </c>
      <c r="P6" s="38"/>
      <c r="Q6" s="56"/>
      <c r="R6" s="145"/>
      <c r="S6" s="145"/>
      <c r="U6" s="171">
        <v>203</v>
      </c>
      <c r="V6" s="114" t="s">
        <v>107</v>
      </c>
      <c r="W6" s="114" t="s">
        <v>108</v>
      </c>
      <c r="X6" s="114" t="s">
        <v>109</v>
      </c>
      <c r="Y6" s="149"/>
      <c r="Z6" s="150"/>
      <c r="AA6" s="151"/>
      <c r="AB6" s="149"/>
      <c r="AC6" s="150"/>
      <c r="AD6" s="151"/>
      <c r="AE6" s="151"/>
      <c r="AF6" s="164"/>
      <c r="AH6" s="171">
        <v>203</v>
      </c>
      <c r="AI6" s="114" t="s">
        <v>107</v>
      </c>
      <c r="AJ6" s="114" t="s">
        <v>108</v>
      </c>
      <c r="AK6" s="114" t="s">
        <v>109</v>
      </c>
      <c r="AL6" s="236"/>
      <c r="AM6" s="237"/>
      <c r="AN6" s="237"/>
      <c r="AO6" s="238"/>
      <c r="AP6" s="240"/>
    </row>
    <row r="7" spans="1:42" ht="60.75">
      <c r="A7" s="111">
        <v>204</v>
      </c>
      <c r="B7" s="112" t="s">
        <v>97</v>
      </c>
      <c r="C7" s="112" t="s">
        <v>110</v>
      </c>
      <c r="D7" s="112" t="s">
        <v>99</v>
      </c>
      <c r="E7" s="214">
        <v>5</v>
      </c>
      <c r="F7" s="164"/>
      <c r="G7" s="239"/>
      <c r="H7" s="43">
        <v>3</v>
      </c>
      <c r="I7" s="59"/>
      <c r="K7" s="215">
        <v>204</v>
      </c>
      <c r="L7" s="112" t="s">
        <v>97</v>
      </c>
      <c r="M7" s="112" t="s">
        <v>110</v>
      </c>
      <c r="N7" s="112" t="s">
        <v>99</v>
      </c>
      <c r="O7" s="42">
        <v>4</v>
      </c>
      <c r="P7" s="38">
        <v>0</v>
      </c>
      <c r="Q7" s="56">
        <f>SUM(O7:P7)</f>
        <v>4</v>
      </c>
      <c r="R7" s="145" t="s">
        <v>256</v>
      </c>
      <c r="S7" s="214">
        <v>5</v>
      </c>
      <c r="U7" s="215">
        <v>204</v>
      </c>
      <c r="V7" s="112" t="s">
        <v>97</v>
      </c>
      <c r="W7" s="112" t="s">
        <v>110</v>
      </c>
      <c r="X7" s="112" t="s">
        <v>99</v>
      </c>
      <c r="Y7" s="149">
        <v>12</v>
      </c>
      <c r="Z7" s="150">
        <v>0</v>
      </c>
      <c r="AA7" s="151">
        <v>12</v>
      </c>
      <c r="AB7" s="149"/>
      <c r="AC7" s="150"/>
      <c r="AD7" s="151"/>
      <c r="AE7" s="151"/>
      <c r="AF7" s="164"/>
      <c r="AH7" s="215">
        <v>204</v>
      </c>
      <c r="AI7" s="112" t="s">
        <v>97</v>
      </c>
      <c r="AJ7" s="112" t="s">
        <v>110</v>
      </c>
      <c r="AK7" s="112" t="s">
        <v>99</v>
      </c>
      <c r="AL7" s="149">
        <v>8</v>
      </c>
      <c r="AM7" s="150">
        <v>0</v>
      </c>
      <c r="AN7" s="150">
        <f>SUM(AL7:AM7)</f>
        <v>8</v>
      </c>
      <c r="AO7" s="169">
        <v>80.66</v>
      </c>
      <c r="AP7" s="239"/>
    </row>
    <row r="8" spans="1:42" ht="60.75">
      <c r="A8" s="113">
        <v>205</v>
      </c>
      <c r="B8" s="114" t="s">
        <v>111</v>
      </c>
      <c r="C8" s="114" t="s">
        <v>112</v>
      </c>
      <c r="D8" s="114" t="s">
        <v>113</v>
      </c>
      <c r="E8" s="145">
        <v>2</v>
      </c>
      <c r="F8" s="235">
        <v>5</v>
      </c>
      <c r="G8" s="241">
        <v>6</v>
      </c>
      <c r="H8" s="43">
        <f>6+3+2</f>
        <v>11</v>
      </c>
      <c r="I8" s="59"/>
      <c r="K8" s="171">
        <v>205</v>
      </c>
      <c r="L8" s="114" t="s">
        <v>111</v>
      </c>
      <c r="M8" s="114" t="s">
        <v>112</v>
      </c>
      <c r="N8" s="114" t="s">
        <v>113</v>
      </c>
      <c r="O8" s="42">
        <v>0</v>
      </c>
      <c r="P8" s="38">
        <v>0</v>
      </c>
      <c r="Q8" s="56">
        <f>SUM(O8:P8)</f>
        <v>0</v>
      </c>
      <c r="R8" s="145">
        <v>38.66</v>
      </c>
      <c r="S8" s="145">
        <v>2</v>
      </c>
      <c r="U8" s="171">
        <v>205</v>
      </c>
      <c r="V8" s="114" t="s">
        <v>111</v>
      </c>
      <c r="W8" s="114" t="s">
        <v>112</v>
      </c>
      <c r="X8" s="114" t="s">
        <v>113</v>
      </c>
      <c r="Y8" s="149">
        <v>4</v>
      </c>
      <c r="Z8" s="150">
        <v>0</v>
      </c>
      <c r="AA8" s="151">
        <v>4</v>
      </c>
      <c r="AB8" s="149"/>
      <c r="AC8" s="150"/>
      <c r="AD8" s="151"/>
      <c r="AE8" s="234">
        <v>51.49</v>
      </c>
      <c r="AF8" s="235">
        <v>5</v>
      </c>
      <c r="AH8" s="171">
        <v>205</v>
      </c>
      <c r="AI8" s="114" t="s">
        <v>111</v>
      </c>
      <c r="AJ8" s="114" t="s">
        <v>112</v>
      </c>
      <c r="AK8" s="114" t="s">
        <v>113</v>
      </c>
      <c r="AL8" s="149">
        <v>8</v>
      </c>
      <c r="AM8" s="150">
        <v>0</v>
      </c>
      <c r="AN8" s="150">
        <f>SUM(AL8:AM8)</f>
        <v>8</v>
      </c>
      <c r="AO8" s="169">
        <v>66.39</v>
      </c>
      <c r="AP8" s="241">
        <v>6</v>
      </c>
    </row>
    <row r="9" spans="1:42" ht="48.75">
      <c r="A9" s="113">
        <v>206</v>
      </c>
      <c r="B9" s="114" t="s">
        <v>114</v>
      </c>
      <c r="C9" s="114" t="s">
        <v>115</v>
      </c>
      <c r="D9" s="114" t="s">
        <v>116</v>
      </c>
      <c r="E9" s="145"/>
      <c r="F9" s="235"/>
      <c r="G9" s="239">
        <v>2</v>
      </c>
      <c r="H9" s="43">
        <v>6</v>
      </c>
      <c r="I9" s="59"/>
      <c r="K9" s="171">
        <v>206</v>
      </c>
      <c r="L9" s="114" t="s">
        <v>114</v>
      </c>
      <c r="M9" s="114" t="s">
        <v>115</v>
      </c>
      <c r="N9" s="114" t="s">
        <v>116</v>
      </c>
      <c r="O9" s="42" t="s">
        <v>245</v>
      </c>
      <c r="P9" s="38"/>
      <c r="Q9" s="56"/>
      <c r="R9" s="145"/>
      <c r="S9" s="145"/>
      <c r="U9" s="171">
        <v>206</v>
      </c>
      <c r="V9" s="114" t="s">
        <v>114</v>
      </c>
      <c r="W9" s="114" t="s">
        <v>115</v>
      </c>
      <c r="X9" s="114" t="s">
        <v>116</v>
      </c>
      <c r="Y9" s="149"/>
      <c r="Z9" s="150"/>
      <c r="AA9" s="151"/>
      <c r="AB9" s="149"/>
      <c r="AC9" s="150"/>
      <c r="AD9" s="151"/>
      <c r="AE9" s="151"/>
      <c r="AF9" s="164"/>
      <c r="AH9" s="171">
        <v>206</v>
      </c>
      <c r="AI9" s="114" t="s">
        <v>114</v>
      </c>
      <c r="AJ9" s="114" t="s">
        <v>115</v>
      </c>
      <c r="AK9" s="114" t="s">
        <v>116</v>
      </c>
      <c r="AL9" s="149">
        <v>0</v>
      </c>
      <c r="AM9" s="150">
        <v>0</v>
      </c>
      <c r="AN9" s="150">
        <f>SUM(AL9:AM9)</f>
        <v>0</v>
      </c>
      <c r="AO9" s="169">
        <v>82.84</v>
      </c>
      <c r="AP9" s="239">
        <v>2</v>
      </c>
    </row>
    <row r="10" spans="1:42" ht="49.5" thickBot="1">
      <c r="A10" s="247">
        <v>207</v>
      </c>
      <c r="B10" s="248" t="s">
        <v>117</v>
      </c>
      <c r="C10" s="248" t="s">
        <v>118</v>
      </c>
      <c r="D10" s="248" t="s">
        <v>119</v>
      </c>
      <c r="E10" s="249">
        <v>6</v>
      </c>
      <c r="F10" s="250">
        <v>3</v>
      </c>
      <c r="G10" s="251"/>
      <c r="H10" s="252">
        <f>2+5</f>
        <v>7</v>
      </c>
      <c r="I10" s="253"/>
      <c r="K10" s="171">
        <v>207</v>
      </c>
      <c r="L10" s="114" t="s">
        <v>117</v>
      </c>
      <c r="M10" s="114" t="s">
        <v>118</v>
      </c>
      <c r="N10" s="114" t="s">
        <v>119</v>
      </c>
      <c r="O10" s="42">
        <v>4</v>
      </c>
      <c r="P10" s="38">
        <v>0</v>
      </c>
      <c r="Q10" s="56">
        <f>SUM(O10:P10)</f>
        <v>4</v>
      </c>
      <c r="R10" s="145" t="s">
        <v>257</v>
      </c>
      <c r="S10" s="214">
        <v>6</v>
      </c>
      <c r="U10" s="171">
        <v>207</v>
      </c>
      <c r="V10" s="114" t="s">
        <v>117</v>
      </c>
      <c r="W10" s="114" t="s">
        <v>118</v>
      </c>
      <c r="X10" s="114" t="s">
        <v>119</v>
      </c>
      <c r="Y10" s="149">
        <v>0</v>
      </c>
      <c r="Z10" s="150">
        <v>0</v>
      </c>
      <c r="AA10" s="151">
        <v>0</v>
      </c>
      <c r="AB10" s="149">
        <v>0</v>
      </c>
      <c r="AC10" s="150">
        <v>2</v>
      </c>
      <c r="AD10" s="151">
        <v>2</v>
      </c>
      <c r="AE10" s="151">
        <v>46.6</v>
      </c>
      <c r="AF10" s="164">
        <v>3</v>
      </c>
      <c r="AH10" s="171">
        <v>207</v>
      </c>
      <c r="AI10" s="114" t="s">
        <v>117</v>
      </c>
      <c r="AJ10" s="114" t="s">
        <v>118</v>
      </c>
      <c r="AK10" s="114" t="s">
        <v>119</v>
      </c>
      <c r="AL10" s="236"/>
      <c r="AM10" s="237"/>
      <c r="AN10" s="237"/>
      <c r="AO10" s="238"/>
      <c r="AP10" s="240"/>
    </row>
    <row r="11" spans="1:42" ht="84.75">
      <c r="A11" s="243">
        <v>208</v>
      </c>
      <c r="B11" s="244" t="s">
        <v>120</v>
      </c>
      <c r="C11" s="244" t="s">
        <v>121</v>
      </c>
      <c r="D11" s="244" t="s">
        <v>122</v>
      </c>
      <c r="E11" s="198" t="s">
        <v>244</v>
      </c>
      <c r="F11" s="245"/>
      <c r="G11" s="246"/>
      <c r="H11" s="134" t="s">
        <v>244</v>
      </c>
      <c r="I11" s="138"/>
      <c r="K11" s="215">
        <v>208</v>
      </c>
      <c r="L11" s="112" t="s">
        <v>120</v>
      </c>
      <c r="M11" s="112" t="s">
        <v>121</v>
      </c>
      <c r="N11" s="112" t="s">
        <v>122</v>
      </c>
      <c r="O11" s="42" t="s">
        <v>244</v>
      </c>
      <c r="P11" s="38"/>
      <c r="Q11" s="56"/>
      <c r="R11" s="145" t="s">
        <v>244</v>
      </c>
      <c r="S11" s="145" t="s">
        <v>244</v>
      </c>
      <c r="U11" s="215">
        <v>208</v>
      </c>
      <c r="V11" s="112" t="s">
        <v>120</v>
      </c>
      <c r="W11" s="112" t="s">
        <v>121</v>
      </c>
      <c r="X11" s="112" t="s">
        <v>122</v>
      </c>
      <c r="Y11" s="149"/>
      <c r="Z11" s="150"/>
      <c r="AA11" s="151"/>
      <c r="AB11" s="149"/>
      <c r="AC11" s="150"/>
      <c r="AD11" s="151"/>
      <c r="AE11" s="151"/>
      <c r="AF11" s="164"/>
      <c r="AH11" s="215">
        <v>208</v>
      </c>
      <c r="AI11" s="112" t="s">
        <v>120</v>
      </c>
      <c r="AJ11" s="112" t="s">
        <v>121</v>
      </c>
      <c r="AK11" s="112" t="s">
        <v>122</v>
      </c>
      <c r="AL11" s="236"/>
      <c r="AM11" s="237"/>
      <c r="AN11" s="237"/>
      <c r="AO11" s="238"/>
      <c r="AP11" s="240"/>
    </row>
    <row r="12" spans="1:42" ht="48.75">
      <c r="A12" s="111">
        <v>209</v>
      </c>
      <c r="B12" s="112" t="s">
        <v>101</v>
      </c>
      <c r="C12" s="112" t="s">
        <v>123</v>
      </c>
      <c r="D12" s="112" t="s">
        <v>103</v>
      </c>
      <c r="E12" s="145">
        <v>4</v>
      </c>
      <c r="F12" s="235">
        <v>4</v>
      </c>
      <c r="G12" s="239">
        <v>1</v>
      </c>
      <c r="H12" s="43" t="e">
        <f>+#REF!+#REF!+#REF!</f>
        <v>#REF!</v>
      </c>
      <c r="I12" s="59"/>
      <c r="K12" s="215">
        <v>209</v>
      </c>
      <c r="L12" s="112" t="s">
        <v>101</v>
      </c>
      <c r="M12" s="112" t="s">
        <v>123</v>
      </c>
      <c r="N12" s="112" t="s">
        <v>103</v>
      </c>
      <c r="O12" s="42">
        <v>0</v>
      </c>
      <c r="P12" s="38">
        <v>1.25</v>
      </c>
      <c r="Q12" s="56">
        <f>SUM(O12:P12)</f>
        <v>1.25</v>
      </c>
      <c r="R12" s="145">
        <v>46.87</v>
      </c>
      <c r="S12" s="145">
        <v>4</v>
      </c>
      <c r="U12" s="215">
        <v>209</v>
      </c>
      <c r="V12" s="112" t="s">
        <v>101</v>
      </c>
      <c r="W12" s="112" t="s">
        <v>123</v>
      </c>
      <c r="X12" s="112" t="s">
        <v>103</v>
      </c>
      <c r="Y12" s="149">
        <v>0</v>
      </c>
      <c r="Z12" s="150">
        <v>0</v>
      </c>
      <c r="AA12" s="151">
        <v>0</v>
      </c>
      <c r="AB12" s="149">
        <v>12</v>
      </c>
      <c r="AC12" s="150">
        <v>14</v>
      </c>
      <c r="AD12" s="151">
        <v>26</v>
      </c>
      <c r="AE12" s="151">
        <v>58.96</v>
      </c>
      <c r="AF12" s="164">
        <v>4</v>
      </c>
      <c r="AH12" s="215">
        <v>209</v>
      </c>
      <c r="AI12" s="112" t="s">
        <v>101</v>
      </c>
      <c r="AJ12" s="112" t="s">
        <v>123</v>
      </c>
      <c r="AK12" s="112" t="s">
        <v>103</v>
      </c>
      <c r="AL12" s="149">
        <v>0</v>
      </c>
      <c r="AM12" s="150">
        <v>0</v>
      </c>
      <c r="AN12" s="150">
        <f>SUM(AL12:AM12)</f>
        <v>0</v>
      </c>
      <c r="AO12" s="169">
        <v>82.34</v>
      </c>
      <c r="AP12" s="239">
        <v>1</v>
      </c>
    </row>
    <row r="13" spans="1:42" ht="15" thickBot="1">
      <c r="A13" s="139">
        <v>210</v>
      </c>
      <c r="B13" s="140" t="s">
        <v>240</v>
      </c>
      <c r="C13" s="140" t="s">
        <v>241</v>
      </c>
      <c r="D13" s="140"/>
      <c r="E13" s="146">
        <v>1</v>
      </c>
      <c r="F13" s="168">
        <v>1</v>
      </c>
      <c r="G13" s="242">
        <v>5</v>
      </c>
      <c r="H13" s="43" t="e">
        <f>+#REF!+#REF!+#REF!</f>
        <v>#REF!</v>
      </c>
      <c r="I13" s="59"/>
      <c r="K13" s="211">
        <v>210</v>
      </c>
      <c r="L13" s="212" t="s">
        <v>240</v>
      </c>
      <c r="M13" s="212" t="s">
        <v>241</v>
      </c>
      <c r="N13" s="213"/>
      <c r="O13" s="44">
        <v>0</v>
      </c>
      <c r="P13" s="45">
        <v>0</v>
      </c>
      <c r="Q13" s="45">
        <f>SUM(O13:P13)</f>
        <v>0</v>
      </c>
      <c r="R13" s="146">
        <v>32.54</v>
      </c>
      <c r="S13" s="146">
        <v>1</v>
      </c>
      <c r="U13" s="211">
        <v>210</v>
      </c>
      <c r="V13" s="212" t="s">
        <v>240</v>
      </c>
      <c r="W13" s="212" t="s">
        <v>241</v>
      </c>
      <c r="X13" s="213"/>
      <c r="Y13" s="160">
        <v>0</v>
      </c>
      <c r="Z13" s="161">
        <v>0</v>
      </c>
      <c r="AA13" s="163">
        <v>0</v>
      </c>
      <c r="AB13" s="160">
        <v>0</v>
      </c>
      <c r="AC13" s="161">
        <v>0</v>
      </c>
      <c r="AD13" s="163">
        <v>0</v>
      </c>
      <c r="AE13" s="163">
        <v>31.19</v>
      </c>
      <c r="AF13" s="168">
        <v>1</v>
      </c>
      <c r="AH13" s="211">
        <v>210</v>
      </c>
      <c r="AI13" s="212" t="s">
        <v>240</v>
      </c>
      <c r="AJ13" s="212" t="s">
        <v>241</v>
      </c>
      <c r="AK13" s="213"/>
      <c r="AL13" s="160">
        <v>8</v>
      </c>
      <c r="AM13" s="161">
        <v>0</v>
      </c>
      <c r="AN13" s="161">
        <f>SUM(AL13:AM13)</f>
        <v>8</v>
      </c>
      <c r="AO13" s="170">
        <v>59.72</v>
      </c>
      <c r="AP13" s="242">
        <v>5</v>
      </c>
    </row>
    <row r="14" spans="1:12" ht="15" thickTop="1">
      <c r="A14" s="59">
        <v>211</v>
      </c>
      <c r="B14" s="47"/>
      <c r="C14" s="38"/>
      <c r="D14" s="56"/>
      <c r="E14" s="42"/>
      <c r="F14" s="42"/>
      <c r="G14" s="42"/>
      <c r="H14" s="38"/>
      <c r="I14" s="56">
        <f>+G14+H14</f>
        <v>0</v>
      </c>
      <c r="J14" s="43"/>
      <c r="K14" s="43" t="e">
        <f>+I14+#REF!+#REF!</f>
        <v>#REF!</v>
      </c>
      <c r="L14" s="59"/>
    </row>
    <row r="15" spans="1:19" ht="13.5">
      <c r="A15" s="59">
        <v>212</v>
      </c>
      <c r="B15" s="47"/>
      <c r="C15" s="38"/>
      <c r="D15" s="56"/>
      <c r="E15" s="42"/>
      <c r="F15" s="38"/>
      <c r="G15" s="38"/>
      <c r="H15" s="56" t="e">
        <f>+#REF!+G15</f>
        <v>#REF!</v>
      </c>
      <c r="I15" s="43"/>
      <c r="J15" s="42"/>
      <c r="K15" s="38"/>
      <c r="L15" s="56">
        <f>+J15+K15</f>
        <v>0</v>
      </c>
      <c r="M15" s="43"/>
      <c r="N15" s="43" t="e">
        <f>+L15+H15+#REF!</f>
        <v>#REF!</v>
      </c>
      <c r="O15" s="59"/>
      <c r="Q15" s="1" t="s">
        <v>258</v>
      </c>
      <c r="R15" s="1"/>
      <c r="S15" s="1"/>
    </row>
    <row r="16" ht="15" thickBot="1"/>
    <row r="17" spans="1:9" ht="15.75" thickBot="1" thickTop="1">
      <c r="A17" s="1" t="s">
        <v>82</v>
      </c>
      <c r="E17" s="67" t="s">
        <v>274</v>
      </c>
      <c r="F17" s="52" t="s">
        <v>75</v>
      </c>
      <c r="G17" s="52" t="s">
        <v>76</v>
      </c>
      <c r="H17" s="52" t="s">
        <v>275</v>
      </c>
      <c r="I17" s="58"/>
    </row>
    <row r="18" spans="1:9" ht="15" thickTop="1">
      <c r="A18" s="66" t="s">
        <v>85</v>
      </c>
      <c r="B18" s="46" t="s">
        <v>77</v>
      </c>
      <c r="C18" s="40" t="s">
        <v>78</v>
      </c>
      <c r="D18" s="55" t="s">
        <v>79</v>
      </c>
      <c r="E18" s="261" t="s">
        <v>91</v>
      </c>
      <c r="F18" s="273" t="s">
        <v>91</v>
      </c>
      <c r="G18" s="273" t="s">
        <v>91</v>
      </c>
      <c r="H18" s="273" t="s">
        <v>92</v>
      </c>
      <c r="I18" s="68" t="s">
        <v>91</v>
      </c>
    </row>
    <row r="19" spans="1:9" ht="13.5">
      <c r="A19" s="173">
        <v>201</v>
      </c>
      <c r="B19" s="119" t="s">
        <v>101</v>
      </c>
      <c r="C19" s="119" t="s">
        <v>102</v>
      </c>
      <c r="D19" s="217" t="s">
        <v>103</v>
      </c>
      <c r="E19" s="262">
        <v>7</v>
      </c>
      <c r="F19" s="150">
        <v>2</v>
      </c>
      <c r="G19" s="267">
        <v>3</v>
      </c>
      <c r="H19" s="150">
        <f>1+6+5</f>
        <v>12</v>
      </c>
      <c r="I19" s="260"/>
    </row>
    <row r="20" spans="1:9" ht="24.75">
      <c r="A20" s="171">
        <v>202</v>
      </c>
      <c r="B20" s="114" t="s">
        <v>104</v>
      </c>
      <c r="C20" s="114" t="s">
        <v>105</v>
      </c>
      <c r="D20" s="126" t="s">
        <v>106</v>
      </c>
      <c r="E20" s="263">
        <v>3</v>
      </c>
      <c r="F20" s="150">
        <v>6</v>
      </c>
      <c r="G20" s="267">
        <v>4</v>
      </c>
      <c r="H20" s="150">
        <f>5+2+4</f>
        <v>11</v>
      </c>
      <c r="I20" s="260"/>
    </row>
    <row r="21" spans="1:9" ht="13.5">
      <c r="A21" s="171">
        <v>203</v>
      </c>
      <c r="B21" s="114" t="s">
        <v>107</v>
      </c>
      <c r="C21" s="114" t="s">
        <v>108</v>
      </c>
      <c r="D21" s="126" t="s">
        <v>109</v>
      </c>
      <c r="E21" s="263"/>
      <c r="F21" s="150"/>
      <c r="G21" s="150"/>
      <c r="H21" s="150" t="s">
        <v>86</v>
      </c>
      <c r="I21" s="260"/>
    </row>
    <row r="22" spans="1:9" ht="13.5">
      <c r="A22" s="173">
        <v>204</v>
      </c>
      <c r="B22" s="119" t="s">
        <v>97</v>
      </c>
      <c r="C22" s="119" t="s">
        <v>110</v>
      </c>
      <c r="D22" s="217" t="s">
        <v>99</v>
      </c>
      <c r="E22" s="262">
        <v>5</v>
      </c>
      <c r="F22" s="150"/>
      <c r="G22" s="267"/>
      <c r="H22" s="150">
        <v>3</v>
      </c>
      <c r="I22" s="260"/>
    </row>
    <row r="23" spans="1:9" ht="24.75">
      <c r="A23" s="171">
        <v>205</v>
      </c>
      <c r="B23" s="114" t="s">
        <v>111</v>
      </c>
      <c r="C23" s="114" t="s">
        <v>112</v>
      </c>
      <c r="D23" s="126" t="s">
        <v>113</v>
      </c>
      <c r="E23" s="263">
        <v>2</v>
      </c>
      <c r="F23" s="268">
        <v>5</v>
      </c>
      <c r="G23" s="269">
        <v>6</v>
      </c>
      <c r="H23" s="150">
        <f>6+3+2</f>
        <v>11</v>
      </c>
      <c r="I23" s="260"/>
    </row>
    <row r="24" spans="1:9" ht="24.75">
      <c r="A24" s="171">
        <v>206</v>
      </c>
      <c r="B24" s="114" t="s">
        <v>114</v>
      </c>
      <c r="C24" s="114" t="s">
        <v>115</v>
      </c>
      <c r="D24" s="126" t="s">
        <v>116</v>
      </c>
      <c r="E24" s="263"/>
      <c r="F24" s="268"/>
      <c r="G24" s="267">
        <v>2</v>
      </c>
      <c r="H24" s="150">
        <v>6</v>
      </c>
      <c r="I24" s="260"/>
    </row>
    <row r="25" spans="1:9" ht="24.75">
      <c r="A25" s="171">
        <v>207</v>
      </c>
      <c r="B25" s="114" t="s">
        <v>117</v>
      </c>
      <c r="C25" s="114" t="s">
        <v>118</v>
      </c>
      <c r="D25" s="126" t="s">
        <v>119</v>
      </c>
      <c r="E25" s="262">
        <v>6</v>
      </c>
      <c r="F25" s="268">
        <v>3</v>
      </c>
      <c r="G25" s="150"/>
      <c r="H25" s="150">
        <f>2+5</f>
        <v>7</v>
      </c>
      <c r="I25" s="260"/>
    </row>
    <row r="26" spans="1:9" ht="24.75">
      <c r="A26" s="256">
        <v>208</v>
      </c>
      <c r="B26" s="257" t="s">
        <v>120</v>
      </c>
      <c r="C26" s="257" t="s">
        <v>121</v>
      </c>
      <c r="D26" s="258" t="s">
        <v>122</v>
      </c>
      <c r="E26" s="264" t="s">
        <v>244</v>
      </c>
      <c r="F26" s="272"/>
      <c r="G26" s="159"/>
      <c r="H26" s="159" t="s">
        <v>244</v>
      </c>
      <c r="I26" s="266"/>
    </row>
    <row r="27" spans="1:9" ht="13.5">
      <c r="A27" s="173">
        <v>209</v>
      </c>
      <c r="B27" s="119" t="s">
        <v>101</v>
      </c>
      <c r="C27" s="119" t="s">
        <v>123</v>
      </c>
      <c r="D27" s="217" t="s">
        <v>103</v>
      </c>
      <c r="E27" s="263">
        <v>4</v>
      </c>
      <c r="F27" s="268">
        <v>4</v>
      </c>
      <c r="G27" s="267">
        <v>1</v>
      </c>
      <c r="H27" s="150">
        <f>4+4+7</f>
        <v>15</v>
      </c>
      <c r="I27" s="270" t="s">
        <v>278</v>
      </c>
    </row>
    <row r="28" spans="1:9" ht="15" thickBot="1">
      <c r="A28" s="211">
        <v>210</v>
      </c>
      <c r="B28" s="212" t="s">
        <v>240</v>
      </c>
      <c r="C28" s="212" t="s">
        <v>241</v>
      </c>
      <c r="D28" s="259"/>
      <c r="E28" s="265">
        <v>1</v>
      </c>
      <c r="F28" s="161">
        <v>1</v>
      </c>
      <c r="G28" s="255">
        <v>5</v>
      </c>
      <c r="H28" s="161">
        <f>7+7+3</f>
        <v>17</v>
      </c>
      <c r="I28" s="271" t="s">
        <v>277</v>
      </c>
    </row>
    <row r="29" ht="15" thickTop="1">
      <c r="A29" s="138" t="s">
        <v>86</v>
      </c>
    </row>
    <row r="30" ht="13.5">
      <c r="A30" s="59" t="s">
        <v>86</v>
      </c>
    </row>
  </sheetData>
  <sheetProtection/>
  <printOptions/>
  <pageMargins left="0.3937007874015748" right="0.393700787401574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8"/>
  <sheetViews>
    <sheetView zoomScale="125" zoomScaleNormal="125" workbookViewId="0" topLeftCell="A1">
      <selection activeCell="A1" sqref="A1:I25"/>
    </sheetView>
  </sheetViews>
  <sheetFormatPr defaultColWidth="11.421875" defaultRowHeight="15"/>
  <cols>
    <col min="1" max="1" width="4.421875" style="0" customWidth="1"/>
    <col min="2" max="2" width="19.00390625" style="0" customWidth="1"/>
    <col min="3" max="3" width="23.7109375" style="0" customWidth="1"/>
    <col min="4" max="4" width="17.00390625" style="0" customWidth="1"/>
    <col min="5" max="5" width="5.140625" style="0" customWidth="1"/>
    <col min="6" max="6" width="5.28125" style="0" customWidth="1"/>
    <col min="7" max="7" width="5.140625" style="0" customWidth="1"/>
    <col min="8" max="8" width="6.28125" style="0" customWidth="1"/>
    <col min="9" max="9" width="12.00390625" style="0" customWidth="1"/>
    <col min="10" max="10" width="5.7109375" style="0" customWidth="1"/>
    <col min="11" max="11" width="5.421875" style="0" customWidth="1"/>
    <col min="12" max="12" width="5.8515625" style="0" customWidth="1"/>
    <col min="13" max="13" width="5.140625" style="0" customWidth="1"/>
    <col min="14" max="14" width="5.421875" style="0" customWidth="1"/>
    <col min="15" max="15" width="5.7109375" style="0" customWidth="1"/>
    <col min="16" max="16" width="5.140625" style="0" customWidth="1"/>
    <col min="17" max="17" width="6.28125" style="0" customWidth="1"/>
    <col min="18" max="18" width="7.8515625" style="0" customWidth="1"/>
  </cols>
  <sheetData>
    <row r="1" spans="1:3" ht="18">
      <c r="A1" s="36" t="s">
        <v>81</v>
      </c>
      <c r="B1" s="36"/>
      <c r="C1" s="36"/>
    </row>
    <row r="2" ht="15" thickBot="1"/>
    <row r="3" spans="5:12" ht="15.75" thickBot="1" thickTop="1">
      <c r="E3" s="254" t="s">
        <v>274</v>
      </c>
      <c r="F3" s="51" t="s">
        <v>75</v>
      </c>
      <c r="G3" s="302" t="s">
        <v>76</v>
      </c>
      <c r="H3" s="58" t="s">
        <v>87</v>
      </c>
      <c r="I3" s="254"/>
      <c r="J3" s="54"/>
      <c r="L3" s="63"/>
    </row>
    <row r="4" spans="1:9" ht="15" thickTop="1">
      <c r="A4" s="297" t="s">
        <v>85</v>
      </c>
      <c r="B4" s="46" t="s">
        <v>77</v>
      </c>
      <c r="C4" s="40" t="s">
        <v>78</v>
      </c>
      <c r="D4" s="55" t="s">
        <v>79</v>
      </c>
      <c r="E4" s="66" t="s">
        <v>91</v>
      </c>
      <c r="F4" s="41" t="s">
        <v>91</v>
      </c>
      <c r="G4" s="288" t="s">
        <v>91</v>
      </c>
      <c r="H4" s="55" t="s">
        <v>92</v>
      </c>
      <c r="I4" s="41" t="s">
        <v>91</v>
      </c>
    </row>
    <row r="5" spans="1:9" ht="13.5">
      <c r="A5" s="298">
        <v>301</v>
      </c>
      <c r="B5" s="148" t="s">
        <v>124</v>
      </c>
      <c r="C5" s="114" t="s">
        <v>125</v>
      </c>
      <c r="D5" s="114" t="s">
        <v>126</v>
      </c>
      <c r="E5" s="59"/>
      <c r="F5" s="43">
        <v>5</v>
      </c>
      <c r="G5" s="43"/>
      <c r="H5" s="43">
        <v>2</v>
      </c>
      <c r="I5" s="59"/>
    </row>
    <row r="6" spans="1:9" ht="13.5">
      <c r="A6" s="298">
        <v>302</v>
      </c>
      <c r="B6" s="148" t="s">
        <v>127</v>
      </c>
      <c r="C6" s="114" t="s">
        <v>128</v>
      </c>
      <c r="D6" s="114" t="s">
        <v>129</v>
      </c>
      <c r="E6" s="280"/>
      <c r="F6" s="279"/>
      <c r="G6" s="279"/>
      <c r="H6" s="279" t="s">
        <v>86</v>
      </c>
      <c r="I6" s="280"/>
    </row>
    <row r="7" spans="1:9" ht="13.5">
      <c r="A7" s="298">
        <v>303</v>
      </c>
      <c r="B7" s="148" t="s">
        <v>130</v>
      </c>
      <c r="C7" s="114" t="s">
        <v>131</v>
      </c>
      <c r="D7" s="114" t="s">
        <v>132</v>
      </c>
      <c r="E7" s="59"/>
      <c r="F7" s="43"/>
      <c r="G7" s="43">
        <v>6</v>
      </c>
      <c r="H7" s="43">
        <v>1</v>
      </c>
      <c r="I7" s="59"/>
    </row>
    <row r="8" spans="1:9" ht="13.5">
      <c r="A8" s="298">
        <v>304</v>
      </c>
      <c r="B8" s="148" t="s">
        <v>133</v>
      </c>
      <c r="C8" s="114" t="s">
        <v>134</v>
      </c>
      <c r="D8" s="114" t="s">
        <v>135</v>
      </c>
      <c r="E8" s="59">
        <v>2</v>
      </c>
      <c r="F8" s="43">
        <v>3</v>
      </c>
      <c r="G8" s="43">
        <v>2</v>
      </c>
      <c r="H8" s="43">
        <f>5+4+5</f>
        <v>14</v>
      </c>
      <c r="I8" s="223" t="s">
        <v>278</v>
      </c>
    </row>
    <row r="9" spans="1:9" ht="13.5">
      <c r="A9" s="298">
        <v>305</v>
      </c>
      <c r="B9" s="148" t="s">
        <v>136</v>
      </c>
      <c r="C9" s="114" t="s">
        <v>137</v>
      </c>
      <c r="D9" s="114" t="s">
        <v>138</v>
      </c>
      <c r="E9" s="280"/>
      <c r="F9" s="279"/>
      <c r="G9" s="279"/>
      <c r="H9" s="279" t="s">
        <v>86</v>
      </c>
      <c r="I9" s="280"/>
    </row>
    <row r="10" spans="1:11" ht="13.5">
      <c r="A10" s="298">
        <v>306</v>
      </c>
      <c r="B10" s="148" t="s">
        <v>139</v>
      </c>
      <c r="C10" s="114" t="s">
        <v>140</v>
      </c>
      <c r="D10" s="114" t="s">
        <v>132</v>
      </c>
      <c r="E10" s="59"/>
      <c r="F10" s="43"/>
      <c r="G10" s="43"/>
      <c r="H10" s="43" t="s">
        <v>86</v>
      </c>
      <c r="I10" s="59"/>
      <c r="K10">
        <f>4+1</f>
        <v>5</v>
      </c>
    </row>
    <row r="11" spans="1:9" ht="13.5">
      <c r="A11" s="298">
        <v>307</v>
      </c>
      <c r="B11" s="148" t="s">
        <v>141</v>
      </c>
      <c r="C11" s="114" t="s">
        <v>142</v>
      </c>
      <c r="D11" s="114" t="s">
        <v>126</v>
      </c>
      <c r="E11" s="59">
        <v>3</v>
      </c>
      <c r="F11" s="43">
        <v>6</v>
      </c>
      <c r="G11" s="43"/>
      <c r="H11" s="43">
        <f>4+1</f>
        <v>5</v>
      </c>
      <c r="I11" s="59"/>
    </row>
    <row r="12" spans="1:9" ht="13.5">
      <c r="A12" s="298">
        <v>308</v>
      </c>
      <c r="B12" s="148" t="s">
        <v>143</v>
      </c>
      <c r="C12" s="114" t="s">
        <v>144</v>
      </c>
      <c r="D12" s="114" t="s">
        <v>145</v>
      </c>
      <c r="E12" s="280"/>
      <c r="F12" s="279"/>
      <c r="G12" s="279"/>
      <c r="H12" s="279" t="s">
        <v>86</v>
      </c>
      <c r="I12" s="280"/>
    </row>
    <row r="13" spans="1:9" ht="13.5">
      <c r="A13" s="298">
        <v>309</v>
      </c>
      <c r="B13" s="148" t="s">
        <v>146</v>
      </c>
      <c r="C13" s="114" t="s">
        <v>147</v>
      </c>
      <c r="D13" s="114" t="s">
        <v>148</v>
      </c>
      <c r="E13" s="59">
        <v>1</v>
      </c>
      <c r="F13" s="43">
        <v>2</v>
      </c>
      <c r="G13" s="43">
        <v>1</v>
      </c>
      <c r="H13" s="43">
        <f>6+5+6</f>
        <v>17</v>
      </c>
      <c r="I13" s="223" t="s">
        <v>277</v>
      </c>
    </row>
    <row r="14" spans="1:9" ht="13.5">
      <c r="A14" s="299">
        <v>310</v>
      </c>
      <c r="B14" s="283" t="s">
        <v>149</v>
      </c>
      <c r="C14" s="119" t="s">
        <v>150</v>
      </c>
      <c r="D14" s="119" t="s">
        <v>151</v>
      </c>
      <c r="E14" s="59"/>
      <c r="F14" s="43">
        <v>1</v>
      </c>
      <c r="G14" s="43">
        <v>4</v>
      </c>
      <c r="H14" s="43">
        <f>6+3</f>
        <v>9</v>
      </c>
      <c r="I14" s="59"/>
    </row>
    <row r="15" spans="1:9" ht="13.5">
      <c r="A15" s="298">
        <v>311</v>
      </c>
      <c r="B15" s="148" t="s">
        <v>152</v>
      </c>
      <c r="C15" s="114" t="s">
        <v>153</v>
      </c>
      <c r="D15" s="114" t="s">
        <v>129</v>
      </c>
      <c r="E15" s="59">
        <v>6</v>
      </c>
      <c r="F15" s="43"/>
      <c r="G15" s="43"/>
      <c r="H15" s="43">
        <v>1</v>
      </c>
      <c r="I15" s="59"/>
    </row>
    <row r="16" spans="1:9" ht="13.5">
      <c r="A16" s="299">
        <v>312</v>
      </c>
      <c r="B16" s="283" t="s">
        <v>97</v>
      </c>
      <c r="C16" s="119" t="s">
        <v>154</v>
      </c>
      <c r="D16" s="119" t="s">
        <v>99</v>
      </c>
      <c r="E16" s="59">
        <v>5</v>
      </c>
      <c r="F16" s="43" t="s">
        <v>86</v>
      </c>
      <c r="G16" s="43"/>
      <c r="H16" s="43">
        <v>2</v>
      </c>
      <c r="I16" s="59"/>
    </row>
    <row r="17" spans="1:9" ht="13.5">
      <c r="A17" s="298">
        <v>313</v>
      </c>
      <c r="B17" s="283" t="s">
        <v>155</v>
      </c>
      <c r="C17" s="119" t="s">
        <v>156</v>
      </c>
      <c r="D17" s="119" t="s">
        <v>126</v>
      </c>
      <c r="E17" s="280"/>
      <c r="F17" s="279"/>
      <c r="G17" s="279"/>
      <c r="H17" s="279" t="s">
        <v>86</v>
      </c>
      <c r="I17" s="280"/>
    </row>
    <row r="18" spans="1:9" ht="13.5">
      <c r="A18" s="298">
        <v>314</v>
      </c>
      <c r="B18" s="148" t="s">
        <v>157</v>
      </c>
      <c r="C18" s="114" t="s">
        <v>158</v>
      </c>
      <c r="D18" s="114" t="s">
        <v>96</v>
      </c>
      <c r="E18" s="59"/>
      <c r="F18" s="43"/>
      <c r="G18" s="43">
        <v>5</v>
      </c>
      <c r="H18" s="43">
        <v>2</v>
      </c>
      <c r="I18" s="59"/>
    </row>
    <row r="19" spans="1:9" ht="13.5">
      <c r="A19" s="298">
        <v>315</v>
      </c>
      <c r="B19" s="148" t="s">
        <v>159</v>
      </c>
      <c r="C19" s="114" t="s">
        <v>160</v>
      </c>
      <c r="D19" s="114" t="s">
        <v>96</v>
      </c>
      <c r="E19" s="59">
        <v>4</v>
      </c>
      <c r="F19" s="43">
        <v>4</v>
      </c>
      <c r="G19" s="43"/>
      <c r="H19" s="43">
        <f>3+3</f>
        <v>6</v>
      </c>
      <c r="I19" s="59"/>
    </row>
    <row r="20" spans="1:9" ht="13.5">
      <c r="A20" s="298">
        <v>316</v>
      </c>
      <c r="B20" s="148" t="s">
        <v>161</v>
      </c>
      <c r="C20" s="114" t="s">
        <v>162</v>
      </c>
      <c r="D20" s="114" t="s">
        <v>96</v>
      </c>
      <c r="E20" s="59"/>
      <c r="F20" s="43"/>
      <c r="G20" s="43"/>
      <c r="H20" s="43" t="s">
        <v>86</v>
      </c>
      <c r="I20" s="59"/>
    </row>
    <row r="21" spans="1:9" ht="13.5">
      <c r="A21" s="299">
        <v>317</v>
      </c>
      <c r="B21" s="283" t="s">
        <v>94</v>
      </c>
      <c r="C21" s="119" t="s">
        <v>163</v>
      </c>
      <c r="D21" s="119" t="s">
        <v>96</v>
      </c>
      <c r="E21" s="280"/>
      <c r="F21" s="279"/>
      <c r="G21" s="43">
        <v>3</v>
      </c>
      <c r="H21" s="296">
        <v>4</v>
      </c>
      <c r="I21" s="280"/>
    </row>
    <row r="22" spans="1:9" ht="13.5">
      <c r="A22" s="300">
        <v>318</v>
      </c>
      <c r="B22" s="142" t="s">
        <v>242</v>
      </c>
      <c r="C22" s="142" t="s">
        <v>243</v>
      </c>
      <c r="D22" s="142" t="s">
        <v>119</v>
      </c>
      <c r="E22" s="280"/>
      <c r="F22" s="279"/>
      <c r="G22" s="279"/>
      <c r="H22" s="279" t="s">
        <v>86</v>
      </c>
      <c r="I22" s="280"/>
    </row>
    <row r="23" spans="1:9" ht="13.5">
      <c r="A23" s="301"/>
      <c r="B23" s="121"/>
      <c r="C23" s="122"/>
      <c r="D23" s="123"/>
      <c r="E23" s="43"/>
      <c r="F23" s="43"/>
      <c r="G23" s="43"/>
      <c r="H23" s="43" t="s">
        <v>86</v>
      </c>
      <c r="I23" s="59"/>
    </row>
    <row r="24" spans="1:9" ht="13.5">
      <c r="A24" s="294"/>
      <c r="B24" s="47"/>
      <c r="C24" s="38"/>
      <c r="D24" s="56"/>
      <c r="E24" s="43"/>
      <c r="F24" s="43"/>
      <c r="G24" s="43"/>
      <c r="H24" s="43" t="s">
        <v>86</v>
      </c>
      <c r="I24" s="59"/>
    </row>
    <row r="25" spans="1:9" ht="15" thickBot="1">
      <c r="A25" s="295"/>
      <c r="B25" s="48"/>
      <c r="C25" s="45"/>
      <c r="D25" s="57"/>
      <c r="E25" s="49"/>
      <c r="F25" s="49"/>
      <c r="G25" s="49"/>
      <c r="H25" s="49" t="s">
        <v>86</v>
      </c>
      <c r="I25" s="60"/>
    </row>
    <row r="28" spans="1:3" ht="18">
      <c r="A28" s="36" t="s">
        <v>81</v>
      </c>
      <c r="B28" s="36"/>
      <c r="C28" s="36"/>
    </row>
    <row r="29" ht="15" thickBot="1"/>
    <row r="30" spans="5:13" ht="15.75" thickBot="1" thickTop="1">
      <c r="E30" s="51"/>
      <c r="F30" s="52" t="s">
        <v>279</v>
      </c>
      <c r="G30" s="64"/>
      <c r="H30" s="53"/>
      <c r="I30" s="51"/>
      <c r="J30" s="52" t="s">
        <v>280</v>
      </c>
      <c r="K30" s="64"/>
      <c r="L30" s="64"/>
      <c r="M30" s="63"/>
    </row>
    <row r="31" spans="1:13" ht="15" thickTop="1">
      <c r="A31" s="66" t="s">
        <v>85</v>
      </c>
      <c r="B31" s="46" t="s">
        <v>77</v>
      </c>
      <c r="C31" s="40" t="s">
        <v>78</v>
      </c>
      <c r="D31" s="55" t="s">
        <v>79</v>
      </c>
      <c r="E31" s="39" t="s">
        <v>89</v>
      </c>
      <c r="F31" s="40" t="s">
        <v>90</v>
      </c>
      <c r="G31" s="55" t="s">
        <v>92</v>
      </c>
      <c r="H31" s="147" t="s">
        <v>90</v>
      </c>
      <c r="I31" s="39" t="s">
        <v>89</v>
      </c>
      <c r="J31" s="40" t="s">
        <v>90</v>
      </c>
      <c r="K31" s="55" t="s">
        <v>92</v>
      </c>
      <c r="L31" s="55" t="s">
        <v>90</v>
      </c>
      <c r="M31" s="66" t="s">
        <v>91</v>
      </c>
    </row>
    <row r="32" spans="1:13" ht="13.5">
      <c r="A32" s="113">
        <v>301</v>
      </c>
      <c r="B32" s="114" t="s">
        <v>124</v>
      </c>
      <c r="C32" s="114" t="s">
        <v>125</v>
      </c>
      <c r="D32" s="114" t="s">
        <v>126</v>
      </c>
      <c r="E32" s="42">
        <v>4</v>
      </c>
      <c r="F32" s="38">
        <v>0</v>
      </c>
      <c r="G32" s="56">
        <f aca="true" t="shared" si="0" ref="G32:G47">+E32+F32</f>
        <v>4</v>
      </c>
      <c r="H32" s="27">
        <v>49.03</v>
      </c>
      <c r="I32" s="42"/>
      <c r="J32" s="38"/>
      <c r="K32" s="56" t="s">
        <v>86</v>
      </c>
      <c r="L32" s="56"/>
      <c r="M32" s="59"/>
    </row>
    <row r="33" spans="1:13" ht="13.5">
      <c r="A33" s="113">
        <v>302</v>
      </c>
      <c r="B33" s="114" t="s">
        <v>127</v>
      </c>
      <c r="C33" s="114" t="s">
        <v>128</v>
      </c>
      <c r="D33" s="114" t="s">
        <v>129</v>
      </c>
      <c r="E33" s="42"/>
      <c r="F33" s="38"/>
      <c r="G33" s="56">
        <f t="shared" si="0"/>
        <v>0</v>
      </c>
      <c r="H33" s="27"/>
      <c r="I33" s="42"/>
      <c r="J33" s="38"/>
      <c r="K33" s="56" t="s">
        <v>86</v>
      </c>
      <c r="L33" s="56"/>
      <c r="M33" s="59"/>
    </row>
    <row r="34" spans="1:13" ht="13.5">
      <c r="A34" s="113">
        <v>303</v>
      </c>
      <c r="B34" s="114" t="s">
        <v>130</v>
      </c>
      <c r="C34" s="114" t="s">
        <v>131</v>
      </c>
      <c r="D34" s="114" t="s">
        <v>132</v>
      </c>
      <c r="E34" s="42">
        <v>12</v>
      </c>
      <c r="F34" s="38">
        <v>0</v>
      </c>
      <c r="G34" s="56">
        <f t="shared" si="0"/>
        <v>12</v>
      </c>
      <c r="H34" s="27">
        <v>67.77</v>
      </c>
      <c r="I34" s="42"/>
      <c r="J34" s="38"/>
      <c r="K34" s="56" t="s">
        <v>86</v>
      </c>
      <c r="L34" s="56"/>
      <c r="M34" s="59"/>
    </row>
    <row r="35" spans="1:13" ht="13.5">
      <c r="A35" s="113">
        <v>304</v>
      </c>
      <c r="B35" s="114" t="s">
        <v>133</v>
      </c>
      <c r="C35" s="114" t="s">
        <v>134</v>
      </c>
      <c r="D35" s="114" t="s">
        <v>135</v>
      </c>
      <c r="E35" s="42">
        <v>0</v>
      </c>
      <c r="F35" s="38">
        <v>0</v>
      </c>
      <c r="G35" s="56">
        <v>0</v>
      </c>
      <c r="H35" s="27"/>
      <c r="I35" s="42">
        <v>0</v>
      </c>
      <c r="J35" s="38">
        <v>0</v>
      </c>
      <c r="K35" s="56">
        <f>+I35+J35</f>
        <v>0</v>
      </c>
      <c r="L35" s="56">
        <v>38</v>
      </c>
      <c r="M35" s="59">
        <v>2</v>
      </c>
    </row>
    <row r="36" spans="1:13" ht="13.5">
      <c r="A36" s="113">
        <v>305</v>
      </c>
      <c r="B36" s="114" t="s">
        <v>136</v>
      </c>
      <c r="C36" s="114" t="s">
        <v>137</v>
      </c>
      <c r="D36" s="114" t="s">
        <v>138</v>
      </c>
      <c r="E36" s="275"/>
      <c r="F36" s="276"/>
      <c r="G36" s="277" t="s">
        <v>86</v>
      </c>
      <c r="H36" s="278"/>
      <c r="I36" s="275"/>
      <c r="J36" s="276"/>
      <c r="K36" s="277" t="s">
        <v>86</v>
      </c>
      <c r="L36" s="277"/>
      <c r="M36" s="280"/>
    </row>
    <row r="37" spans="1:13" ht="13.5">
      <c r="A37" s="113">
        <v>306</v>
      </c>
      <c r="B37" s="114" t="s">
        <v>139</v>
      </c>
      <c r="C37" s="114" t="s">
        <v>140</v>
      </c>
      <c r="D37" s="114" t="s">
        <v>132</v>
      </c>
      <c r="E37" s="42">
        <v>4</v>
      </c>
      <c r="F37" s="38">
        <v>0</v>
      </c>
      <c r="G37" s="56">
        <f t="shared" si="0"/>
        <v>4</v>
      </c>
      <c r="H37" s="27">
        <v>42.43</v>
      </c>
      <c r="I37" s="42"/>
      <c r="J37" s="38"/>
      <c r="K37" s="56" t="s">
        <v>86</v>
      </c>
      <c r="L37" s="56"/>
      <c r="M37" s="59"/>
    </row>
    <row r="38" spans="1:13" ht="13.5">
      <c r="A38" s="113">
        <v>307</v>
      </c>
      <c r="B38" s="114" t="s">
        <v>141</v>
      </c>
      <c r="C38" s="114" t="s">
        <v>142</v>
      </c>
      <c r="D38" s="114" t="s">
        <v>126</v>
      </c>
      <c r="E38" s="42">
        <v>0</v>
      </c>
      <c r="F38" s="38">
        <v>0</v>
      </c>
      <c r="G38" s="56">
        <v>0</v>
      </c>
      <c r="H38" s="27"/>
      <c r="I38" s="42">
        <v>8</v>
      </c>
      <c r="J38" s="38">
        <v>0</v>
      </c>
      <c r="K38" s="56">
        <f>+I38+J38</f>
        <v>8</v>
      </c>
      <c r="L38" s="56">
        <v>39.47</v>
      </c>
      <c r="M38" s="59">
        <v>3</v>
      </c>
    </row>
    <row r="39" spans="1:13" ht="13.5">
      <c r="A39" s="113">
        <v>308</v>
      </c>
      <c r="B39" s="114" t="s">
        <v>143</v>
      </c>
      <c r="C39" s="114" t="s">
        <v>144</v>
      </c>
      <c r="D39" s="114" t="s">
        <v>145</v>
      </c>
      <c r="E39" s="42" t="s">
        <v>244</v>
      </c>
      <c r="F39" s="38"/>
      <c r="G39" s="56" t="s">
        <v>244</v>
      </c>
      <c r="H39" s="27"/>
      <c r="I39" s="42"/>
      <c r="J39" s="38"/>
      <c r="K39" s="56" t="s">
        <v>86</v>
      </c>
      <c r="L39" s="56"/>
      <c r="M39" s="59"/>
    </row>
    <row r="40" spans="1:13" ht="13.5">
      <c r="A40" s="113">
        <v>309</v>
      </c>
      <c r="B40" s="114" t="s">
        <v>146</v>
      </c>
      <c r="C40" s="114" t="s">
        <v>147</v>
      </c>
      <c r="D40" s="114" t="s">
        <v>148</v>
      </c>
      <c r="E40" s="42">
        <v>0</v>
      </c>
      <c r="F40" s="38">
        <v>0</v>
      </c>
      <c r="G40" s="56">
        <f t="shared" si="0"/>
        <v>0</v>
      </c>
      <c r="H40" s="27"/>
      <c r="I40" s="42">
        <v>0</v>
      </c>
      <c r="J40" s="38">
        <v>0</v>
      </c>
      <c r="K40" s="56">
        <v>0</v>
      </c>
      <c r="L40" s="56">
        <v>35.41</v>
      </c>
      <c r="M40" s="59">
        <v>1</v>
      </c>
    </row>
    <row r="41" spans="1:13" ht="13.5">
      <c r="A41" s="143">
        <v>310</v>
      </c>
      <c r="B41" s="119" t="s">
        <v>149</v>
      </c>
      <c r="C41" s="119" t="s">
        <v>150</v>
      </c>
      <c r="D41" s="119" t="s">
        <v>151</v>
      </c>
      <c r="E41" s="42">
        <v>4</v>
      </c>
      <c r="F41" s="38">
        <v>0</v>
      </c>
      <c r="G41" s="56">
        <f t="shared" si="0"/>
        <v>4</v>
      </c>
      <c r="H41" s="27">
        <v>40.11</v>
      </c>
      <c r="I41" s="42"/>
      <c r="J41" s="38"/>
      <c r="K41" s="56" t="s">
        <v>86</v>
      </c>
      <c r="L41" s="56"/>
      <c r="M41" s="59"/>
    </row>
    <row r="42" spans="1:13" ht="13.5">
      <c r="A42" s="113">
        <v>311</v>
      </c>
      <c r="B42" s="114" t="s">
        <v>152</v>
      </c>
      <c r="C42" s="114" t="s">
        <v>153</v>
      </c>
      <c r="D42" s="114" t="s">
        <v>129</v>
      </c>
      <c r="E42" s="42">
        <v>0</v>
      </c>
      <c r="F42" s="38">
        <v>0</v>
      </c>
      <c r="G42" s="56">
        <f t="shared" si="0"/>
        <v>0</v>
      </c>
      <c r="H42" s="27"/>
      <c r="I42" s="42">
        <v>0</v>
      </c>
      <c r="J42" s="38">
        <v>0</v>
      </c>
      <c r="K42" s="56">
        <v>0</v>
      </c>
      <c r="L42" s="56">
        <v>46.38</v>
      </c>
      <c r="M42" s="59">
        <v>6</v>
      </c>
    </row>
    <row r="43" spans="1:13" ht="13.5">
      <c r="A43" s="143">
        <v>312</v>
      </c>
      <c r="B43" s="119" t="s">
        <v>97</v>
      </c>
      <c r="C43" s="119" t="s">
        <v>154</v>
      </c>
      <c r="D43" s="119" t="s">
        <v>99</v>
      </c>
      <c r="E43" s="42">
        <v>0</v>
      </c>
      <c r="F43" s="38">
        <v>0</v>
      </c>
      <c r="G43" s="56">
        <f t="shared" si="0"/>
        <v>0</v>
      </c>
      <c r="H43" s="27"/>
      <c r="I43" s="42">
        <v>4</v>
      </c>
      <c r="J43" s="38">
        <v>0</v>
      </c>
      <c r="K43" s="56">
        <f>+I43+J43</f>
        <v>4</v>
      </c>
      <c r="L43" s="56">
        <v>42.09</v>
      </c>
      <c r="M43" s="59">
        <v>5</v>
      </c>
    </row>
    <row r="44" spans="1:13" ht="13.5">
      <c r="A44" s="113">
        <v>313</v>
      </c>
      <c r="B44" s="119" t="s">
        <v>155</v>
      </c>
      <c r="C44" s="119" t="s">
        <v>156</v>
      </c>
      <c r="D44" s="119" t="s">
        <v>126</v>
      </c>
      <c r="E44" s="42"/>
      <c r="F44" s="38"/>
      <c r="G44" s="56">
        <f t="shared" si="0"/>
        <v>0</v>
      </c>
      <c r="H44" s="27"/>
      <c r="I44" s="42"/>
      <c r="J44" s="38"/>
      <c r="K44" s="56" t="s">
        <v>86</v>
      </c>
      <c r="L44" s="56"/>
      <c r="M44" s="59"/>
    </row>
    <row r="45" spans="1:13" ht="13.5">
      <c r="A45" s="113">
        <v>314</v>
      </c>
      <c r="B45" s="114" t="s">
        <v>157</v>
      </c>
      <c r="C45" s="114" t="s">
        <v>158</v>
      </c>
      <c r="D45" s="114" t="s">
        <v>96</v>
      </c>
      <c r="E45" s="42">
        <v>12</v>
      </c>
      <c r="F45" s="38">
        <v>0</v>
      </c>
      <c r="G45" s="56">
        <f t="shared" si="0"/>
        <v>12</v>
      </c>
      <c r="H45" s="27">
        <v>83.62</v>
      </c>
      <c r="I45" s="42"/>
      <c r="J45" s="38"/>
      <c r="K45" s="56" t="s">
        <v>86</v>
      </c>
      <c r="L45" s="56"/>
      <c r="M45" s="59"/>
    </row>
    <row r="46" spans="1:13" ht="13.5">
      <c r="A46" s="113">
        <v>315</v>
      </c>
      <c r="B46" s="114" t="s">
        <v>159</v>
      </c>
      <c r="C46" s="114" t="s">
        <v>160</v>
      </c>
      <c r="D46" s="114" t="s">
        <v>96</v>
      </c>
      <c r="E46" s="42">
        <v>0</v>
      </c>
      <c r="F46" s="38">
        <v>0</v>
      </c>
      <c r="G46" s="56">
        <f t="shared" si="0"/>
        <v>0</v>
      </c>
      <c r="H46" s="27"/>
      <c r="I46" s="42">
        <v>0</v>
      </c>
      <c r="J46" s="38">
        <v>0</v>
      </c>
      <c r="K46" s="56">
        <f>+I46+J46</f>
        <v>0</v>
      </c>
      <c r="L46" s="56">
        <v>39.7</v>
      </c>
      <c r="M46" s="59">
        <v>4</v>
      </c>
    </row>
    <row r="47" spans="1:13" ht="13.5">
      <c r="A47" s="113">
        <v>316</v>
      </c>
      <c r="B47" s="114" t="s">
        <v>161</v>
      </c>
      <c r="C47" s="114" t="s">
        <v>162</v>
      </c>
      <c r="D47" s="114" t="s">
        <v>96</v>
      </c>
      <c r="E47" s="42">
        <v>8</v>
      </c>
      <c r="F47" s="38">
        <v>0</v>
      </c>
      <c r="G47" s="56">
        <f t="shared" si="0"/>
        <v>8</v>
      </c>
      <c r="H47" s="27"/>
      <c r="I47" s="42"/>
      <c r="J47" s="38"/>
      <c r="K47" s="56" t="s">
        <v>86</v>
      </c>
      <c r="L47" s="56"/>
      <c r="M47" s="59"/>
    </row>
    <row r="48" spans="1:13" ht="13.5">
      <c r="A48" s="143">
        <v>317</v>
      </c>
      <c r="B48" s="119" t="s">
        <v>94</v>
      </c>
      <c r="C48" s="119" t="s">
        <v>163</v>
      </c>
      <c r="D48" s="119" t="s">
        <v>96</v>
      </c>
      <c r="E48" s="275"/>
      <c r="F48" s="276"/>
      <c r="G48" s="277" t="s">
        <v>86</v>
      </c>
      <c r="H48" s="278"/>
      <c r="I48" s="275"/>
      <c r="J48" s="276"/>
      <c r="K48" s="277" t="s">
        <v>86</v>
      </c>
      <c r="L48" s="277"/>
      <c r="M48" s="280"/>
    </row>
    <row r="49" spans="1:13" ht="13.5">
      <c r="A49" s="141">
        <v>318</v>
      </c>
      <c r="B49" s="142" t="s">
        <v>242</v>
      </c>
      <c r="C49" s="142" t="s">
        <v>243</v>
      </c>
      <c r="D49" s="142" t="s">
        <v>119</v>
      </c>
      <c r="E49" s="275"/>
      <c r="F49" s="276"/>
      <c r="G49" s="277"/>
      <c r="H49" s="278"/>
      <c r="I49" s="275"/>
      <c r="J49" s="276"/>
      <c r="K49" s="277"/>
      <c r="L49" s="277"/>
      <c r="M49" s="280"/>
    </row>
    <row r="50" spans="1:13" ht="13.5">
      <c r="A50" s="120"/>
      <c r="B50" s="121"/>
      <c r="C50" s="122"/>
      <c r="D50" s="123"/>
      <c r="E50" s="42"/>
      <c r="F50" s="38"/>
      <c r="G50" s="56"/>
      <c r="H50" s="27"/>
      <c r="I50" s="42"/>
      <c r="J50" s="38"/>
      <c r="K50" s="56"/>
      <c r="L50" s="56"/>
      <c r="M50" s="59"/>
    </row>
    <row r="51" spans="1:13" ht="13.5">
      <c r="A51" s="59"/>
      <c r="B51" s="47"/>
      <c r="C51" s="38"/>
      <c r="D51" s="56"/>
      <c r="E51" s="42"/>
      <c r="F51" s="38"/>
      <c r="G51" s="56"/>
      <c r="H51" s="27"/>
      <c r="I51" s="42"/>
      <c r="J51" s="38"/>
      <c r="K51" s="56"/>
      <c r="L51" s="56"/>
      <c r="M51" s="59"/>
    </row>
    <row r="52" spans="1:13" ht="15" thickBot="1">
      <c r="A52" s="60"/>
      <c r="B52" s="48"/>
      <c r="C52" s="45"/>
      <c r="D52" s="57"/>
      <c r="E52" s="44"/>
      <c r="F52" s="45"/>
      <c r="G52" s="57"/>
      <c r="H52" s="274"/>
      <c r="I52" s="44"/>
      <c r="J52" s="45"/>
      <c r="K52" s="57"/>
      <c r="L52" s="57"/>
      <c r="M52" s="60"/>
    </row>
    <row r="53" ht="15" thickTop="1"/>
    <row r="54" spans="1:3" ht="18">
      <c r="A54" s="36" t="s">
        <v>81</v>
      </c>
      <c r="B54" s="36"/>
      <c r="C54" s="36"/>
    </row>
    <row r="55" ht="15" thickBot="1"/>
    <row r="56" spans="5:10" ht="15.75" thickBot="1" thickTop="1">
      <c r="E56" s="61"/>
      <c r="F56" s="52" t="s">
        <v>75</v>
      </c>
      <c r="G56" s="65" t="s">
        <v>281</v>
      </c>
      <c r="H56" s="61"/>
      <c r="I56" s="52" t="s">
        <v>75</v>
      </c>
      <c r="J56" s="282" t="s">
        <v>282</v>
      </c>
    </row>
    <row r="57" spans="1:12" ht="15" thickTop="1">
      <c r="A57" s="66" t="s">
        <v>85</v>
      </c>
      <c r="B57" s="46" t="s">
        <v>77</v>
      </c>
      <c r="C57" s="40" t="s">
        <v>78</v>
      </c>
      <c r="D57" s="55" t="s">
        <v>79</v>
      </c>
      <c r="E57" s="39" t="s">
        <v>89</v>
      </c>
      <c r="F57" s="40" t="s">
        <v>90</v>
      </c>
      <c r="G57" s="55" t="s">
        <v>92</v>
      </c>
      <c r="H57" s="39" t="s">
        <v>89</v>
      </c>
      <c r="I57" s="40" t="s">
        <v>90</v>
      </c>
      <c r="J57" s="55" t="s">
        <v>92</v>
      </c>
      <c r="K57" s="55" t="s">
        <v>90</v>
      </c>
      <c r="L57" s="41" t="s">
        <v>91</v>
      </c>
    </row>
    <row r="58" spans="1:12" ht="13.5">
      <c r="A58" s="285">
        <v>301</v>
      </c>
      <c r="B58" s="148" t="s">
        <v>124</v>
      </c>
      <c r="C58" s="114" t="s">
        <v>125</v>
      </c>
      <c r="D58" s="114" t="s">
        <v>126</v>
      </c>
      <c r="E58" s="42">
        <v>0</v>
      </c>
      <c r="F58" s="38">
        <v>0</v>
      </c>
      <c r="G58" s="56">
        <f aca="true" t="shared" si="1" ref="G58:G73">+E58+F58</f>
        <v>0</v>
      </c>
      <c r="H58" s="42">
        <v>0</v>
      </c>
      <c r="I58" s="38">
        <v>0</v>
      </c>
      <c r="J58" s="56">
        <f>+H58+I58</f>
        <v>0</v>
      </c>
      <c r="K58" s="56">
        <v>38</v>
      </c>
      <c r="L58" s="43">
        <v>5</v>
      </c>
    </row>
    <row r="59" spans="1:12" ht="13.5">
      <c r="A59" s="285">
        <v>302</v>
      </c>
      <c r="B59" s="148" t="s">
        <v>127</v>
      </c>
      <c r="C59" s="114" t="s">
        <v>128</v>
      </c>
      <c r="D59" s="114" t="s">
        <v>129</v>
      </c>
      <c r="E59" s="275"/>
      <c r="F59" s="276"/>
      <c r="G59" s="277" t="s">
        <v>86</v>
      </c>
      <c r="H59" s="275"/>
      <c r="I59" s="276"/>
      <c r="J59" s="277" t="s">
        <v>86</v>
      </c>
      <c r="K59" s="277"/>
      <c r="L59" s="279"/>
    </row>
    <row r="60" spans="1:12" ht="13.5">
      <c r="A60" s="285">
        <v>303</v>
      </c>
      <c r="B60" s="148" t="s">
        <v>130</v>
      </c>
      <c r="C60" s="114" t="s">
        <v>131</v>
      </c>
      <c r="D60" s="114" t="s">
        <v>132</v>
      </c>
      <c r="E60" s="42">
        <v>12</v>
      </c>
      <c r="F60" s="38">
        <v>3.25</v>
      </c>
      <c r="G60" s="56">
        <f t="shared" si="1"/>
        <v>15.25</v>
      </c>
      <c r="H60" s="42"/>
      <c r="I60" s="38"/>
      <c r="J60" s="56" t="s">
        <v>86</v>
      </c>
      <c r="K60" s="56"/>
      <c r="L60" s="43"/>
    </row>
    <row r="61" spans="1:12" ht="13.5">
      <c r="A61" s="285">
        <v>304</v>
      </c>
      <c r="B61" s="148" t="s">
        <v>133</v>
      </c>
      <c r="C61" s="114" t="s">
        <v>134</v>
      </c>
      <c r="D61" s="114" t="s">
        <v>135</v>
      </c>
      <c r="E61" s="42">
        <v>0</v>
      </c>
      <c r="F61" s="38">
        <v>0</v>
      </c>
      <c r="G61" s="56">
        <f t="shared" si="1"/>
        <v>0</v>
      </c>
      <c r="H61" s="42">
        <v>0</v>
      </c>
      <c r="I61" s="38">
        <v>0</v>
      </c>
      <c r="J61" s="56">
        <f>+H61+I61</f>
        <v>0</v>
      </c>
      <c r="K61" s="56">
        <v>32.62</v>
      </c>
      <c r="L61" s="43">
        <v>3</v>
      </c>
    </row>
    <row r="62" spans="1:12" ht="13.5">
      <c r="A62" s="285">
        <v>305</v>
      </c>
      <c r="B62" s="148" t="s">
        <v>136</v>
      </c>
      <c r="C62" s="114" t="s">
        <v>137</v>
      </c>
      <c r="D62" s="114" t="s">
        <v>138</v>
      </c>
      <c r="E62" s="275" t="s">
        <v>86</v>
      </c>
      <c r="F62" s="276"/>
      <c r="G62" s="277" t="s">
        <v>86</v>
      </c>
      <c r="H62" s="275"/>
      <c r="I62" s="276"/>
      <c r="J62" s="277" t="s">
        <v>86</v>
      </c>
      <c r="K62" s="277"/>
      <c r="L62" s="279"/>
    </row>
    <row r="63" spans="1:12" ht="13.5">
      <c r="A63" s="285">
        <v>306</v>
      </c>
      <c r="B63" s="148" t="s">
        <v>139</v>
      </c>
      <c r="C63" s="114" t="s">
        <v>140</v>
      </c>
      <c r="D63" s="114" t="s">
        <v>132</v>
      </c>
      <c r="E63" s="42" t="s">
        <v>244</v>
      </c>
      <c r="F63" s="38" t="s">
        <v>86</v>
      </c>
      <c r="G63" s="56" t="s">
        <v>244</v>
      </c>
      <c r="H63" s="42"/>
      <c r="I63" s="38"/>
      <c r="J63" s="56" t="s">
        <v>86</v>
      </c>
      <c r="K63" s="56"/>
      <c r="L63" s="43"/>
    </row>
    <row r="64" spans="1:12" ht="13.5">
      <c r="A64" s="285">
        <v>307</v>
      </c>
      <c r="B64" s="148" t="s">
        <v>141</v>
      </c>
      <c r="C64" s="114" t="s">
        <v>142</v>
      </c>
      <c r="D64" s="114" t="s">
        <v>126</v>
      </c>
      <c r="E64" s="42">
        <v>4</v>
      </c>
      <c r="F64" s="38">
        <v>0</v>
      </c>
      <c r="G64" s="56">
        <f t="shared" si="1"/>
        <v>4</v>
      </c>
      <c r="H64" s="42" t="s">
        <v>86</v>
      </c>
      <c r="I64" s="38" t="s">
        <v>86</v>
      </c>
      <c r="J64" s="56" t="s">
        <v>86</v>
      </c>
      <c r="K64" s="281" t="s">
        <v>283</v>
      </c>
      <c r="L64" s="43">
        <v>6</v>
      </c>
    </row>
    <row r="65" spans="1:12" ht="13.5">
      <c r="A65" s="285">
        <v>308</v>
      </c>
      <c r="B65" s="148" t="s">
        <v>143</v>
      </c>
      <c r="C65" s="114" t="s">
        <v>144</v>
      </c>
      <c r="D65" s="114" t="s">
        <v>145</v>
      </c>
      <c r="E65" s="275"/>
      <c r="F65" s="276"/>
      <c r="G65" s="277" t="s">
        <v>86</v>
      </c>
      <c r="H65" s="275"/>
      <c r="I65" s="276"/>
      <c r="J65" s="277" t="s">
        <v>86</v>
      </c>
      <c r="K65" s="277"/>
      <c r="L65" s="279"/>
    </row>
    <row r="66" spans="1:12" ht="13.5">
      <c r="A66" s="285">
        <v>309</v>
      </c>
      <c r="B66" s="148" t="s">
        <v>146</v>
      </c>
      <c r="C66" s="114" t="s">
        <v>147</v>
      </c>
      <c r="D66" s="114" t="s">
        <v>148</v>
      </c>
      <c r="E66" s="42">
        <v>0</v>
      </c>
      <c r="F66" s="38">
        <v>0</v>
      </c>
      <c r="G66" s="56">
        <f t="shared" si="1"/>
        <v>0</v>
      </c>
      <c r="H66" s="42">
        <v>0</v>
      </c>
      <c r="I66" s="38">
        <v>0</v>
      </c>
      <c r="J66" s="56">
        <f>+H66+I66</f>
        <v>0</v>
      </c>
      <c r="K66" s="56">
        <v>32.1</v>
      </c>
      <c r="L66" s="43">
        <v>2</v>
      </c>
    </row>
    <row r="67" spans="1:12" ht="13.5">
      <c r="A67" s="286">
        <v>310</v>
      </c>
      <c r="B67" s="283" t="s">
        <v>149</v>
      </c>
      <c r="C67" s="119" t="s">
        <v>150</v>
      </c>
      <c r="D67" s="119" t="s">
        <v>151</v>
      </c>
      <c r="E67" s="42">
        <v>0</v>
      </c>
      <c r="F67" s="38">
        <v>0</v>
      </c>
      <c r="G67" s="56">
        <f t="shared" si="1"/>
        <v>0</v>
      </c>
      <c r="H67" s="42">
        <v>0</v>
      </c>
      <c r="I67" s="38">
        <v>0</v>
      </c>
      <c r="J67" s="56">
        <f>+H67+I67</f>
        <v>0</v>
      </c>
      <c r="K67" s="56">
        <v>29.47</v>
      </c>
      <c r="L67" s="43">
        <v>1</v>
      </c>
    </row>
    <row r="68" spans="1:12" ht="13.5">
      <c r="A68" s="285">
        <v>311</v>
      </c>
      <c r="B68" s="148" t="s">
        <v>152</v>
      </c>
      <c r="C68" s="114" t="s">
        <v>153</v>
      </c>
      <c r="D68" s="114" t="s">
        <v>129</v>
      </c>
      <c r="E68" s="42">
        <v>0</v>
      </c>
      <c r="F68" s="38">
        <v>0</v>
      </c>
      <c r="G68" s="56">
        <f t="shared" si="1"/>
        <v>0</v>
      </c>
      <c r="H68" s="42" t="s">
        <v>244</v>
      </c>
      <c r="I68" s="38"/>
      <c r="J68" s="56" t="s">
        <v>244</v>
      </c>
      <c r="K68" s="56"/>
      <c r="L68" s="43"/>
    </row>
    <row r="69" spans="1:12" ht="13.5">
      <c r="A69" s="286">
        <v>312</v>
      </c>
      <c r="B69" s="283" t="s">
        <v>97</v>
      </c>
      <c r="C69" s="119" t="s">
        <v>154</v>
      </c>
      <c r="D69" s="119" t="s">
        <v>99</v>
      </c>
      <c r="E69" s="42">
        <v>4</v>
      </c>
      <c r="F69" s="38">
        <v>0</v>
      </c>
      <c r="G69" s="56">
        <f t="shared" si="1"/>
        <v>4</v>
      </c>
      <c r="H69" s="42"/>
      <c r="I69" s="38"/>
      <c r="J69" s="56" t="s">
        <v>86</v>
      </c>
      <c r="K69" s="281" t="s">
        <v>284</v>
      </c>
      <c r="L69" s="43" t="s">
        <v>86</v>
      </c>
    </row>
    <row r="70" spans="1:12" ht="13.5">
      <c r="A70" s="285">
        <v>313</v>
      </c>
      <c r="B70" s="283" t="s">
        <v>155</v>
      </c>
      <c r="C70" s="119" t="s">
        <v>156</v>
      </c>
      <c r="D70" s="119" t="s">
        <v>126</v>
      </c>
      <c r="E70" s="275"/>
      <c r="F70" s="276"/>
      <c r="G70" s="277" t="s">
        <v>86</v>
      </c>
      <c r="H70" s="275"/>
      <c r="I70" s="276"/>
      <c r="J70" s="277" t="s">
        <v>86</v>
      </c>
      <c r="K70" s="277"/>
      <c r="L70" s="279"/>
    </row>
    <row r="71" spans="1:12" ht="13.5">
      <c r="A71" s="285">
        <v>314</v>
      </c>
      <c r="B71" s="148" t="s">
        <v>157</v>
      </c>
      <c r="C71" s="114" t="s">
        <v>158</v>
      </c>
      <c r="D71" s="114" t="s">
        <v>96</v>
      </c>
      <c r="E71" s="42">
        <v>4</v>
      </c>
      <c r="F71" s="38">
        <v>3.75</v>
      </c>
      <c r="G71" s="56">
        <f t="shared" si="1"/>
        <v>7.75</v>
      </c>
      <c r="H71" s="42"/>
      <c r="I71" s="38"/>
      <c r="J71" s="56" t="s">
        <v>86</v>
      </c>
      <c r="K71" s="56" t="s">
        <v>86</v>
      </c>
      <c r="L71" s="43"/>
    </row>
    <row r="72" spans="1:12" ht="13.5">
      <c r="A72" s="285">
        <v>315</v>
      </c>
      <c r="B72" s="148" t="s">
        <v>159</v>
      </c>
      <c r="C72" s="114" t="s">
        <v>160</v>
      </c>
      <c r="D72" s="114" t="s">
        <v>96</v>
      </c>
      <c r="E72" s="42">
        <v>0</v>
      </c>
      <c r="F72" s="38">
        <v>0</v>
      </c>
      <c r="G72" s="56">
        <f t="shared" si="1"/>
        <v>0</v>
      </c>
      <c r="H72" s="42">
        <v>0</v>
      </c>
      <c r="I72" s="38">
        <v>0</v>
      </c>
      <c r="J72" s="56">
        <f>+H72+I72</f>
        <v>0</v>
      </c>
      <c r="K72" s="56">
        <v>32.8</v>
      </c>
      <c r="L72" s="43">
        <v>4</v>
      </c>
    </row>
    <row r="73" spans="1:12" ht="13.5">
      <c r="A73" s="285">
        <v>316</v>
      </c>
      <c r="B73" s="148" t="s">
        <v>161</v>
      </c>
      <c r="C73" s="114" t="s">
        <v>162</v>
      </c>
      <c r="D73" s="114" t="s">
        <v>96</v>
      </c>
      <c r="E73" s="42">
        <v>4</v>
      </c>
      <c r="F73" s="38">
        <v>3</v>
      </c>
      <c r="G73" s="56">
        <f t="shared" si="1"/>
        <v>7</v>
      </c>
      <c r="H73" s="42"/>
      <c r="I73" s="38"/>
      <c r="J73" s="56" t="s">
        <v>86</v>
      </c>
      <c r="K73" s="56"/>
      <c r="L73" s="43"/>
    </row>
    <row r="74" spans="1:12" ht="13.5">
      <c r="A74" s="286">
        <v>317</v>
      </c>
      <c r="B74" s="283" t="s">
        <v>94</v>
      </c>
      <c r="C74" s="119" t="s">
        <v>163</v>
      </c>
      <c r="D74" s="119" t="s">
        <v>96</v>
      </c>
      <c r="E74" s="275"/>
      <c r="F74" s="276"/>
      <c r="G74" s="277" t="s">
        <v>86</v>
      </c>
      <c r="H74" s="275"/>
      <c r="I74" s="276"/>
      <c r="J74" s="277" t="s">
        <v>86</v>
      </c>
      <c r="K74" s="277"/>
      <c r="L74" s="279"/>
    </row>
    <row r="75" spans="1:12" ht="13.5">
      <c r="A75" s="287">
        <v>318</v>
      </c>
      <c r="B75" s="284" t="s">
        <v>242</v>
      </c>
      <c r="C75" s="142" t="s">
        <v>243</v>
      </c>
      <c r="D75" s="142" t="s">
        <v>119</v>
      </c>
      <c r="E75" s="275"/>
      <c r="F75" s="276"/>
      <c r="G75" s="277"/>
      <c r="H75" s="275"/>
      <c r="I75" s="276"/>
      <c r="J75" s="277"/>
      <c r="K75" s="277"/>
      <c r="L75" s="279"/>
    </row>
    <row r="76" spans="1:12" ht="13.5">
      <c r="A76" s="120"/>
      <c r="B76" s="121"/>
      <c r="C76" s="122"/>
      <c r="D76" s="123"/>
      <c r="E76" s="42"/>
      <c r="F76" s="38"/>
      <c r="G76" s="56"/>
      <c r="H76" s="42"/>
      <c r="I76" s="38"/>
      <c r="J76" s="56"/>
      <c r="K76" s="56"/>
      <c r="L76" s="43"/>
    </row>
    <row r="77" spans="1:12" ht="13.5">
      <c r="A77" s="59"/>
      <c r="B77" s="47"/>
      <c r="C77" s="38"/>
      <c r="D77" s="56"/>
      <c r="E77" s="42"/>
      <c r="F77" s="38"/>
      <c r="G77" s="56"/>
      <c r="H77" s="42"/>
      <c r="I77" s="38"/>
      <c r="J77" s="56"/>
      <c r="K77" s="56"/>
      <c r="L77" s="43"/>
    </row>
    <row r="78" spans="1:12" ht="15" thickBot="1">
      <c r="A78" s="60"/>
      <c r="B78" s="48"/>
      <c r="C78" s="45"/>
      <c r="D78" s="57"/>
      <c r="E78" s="44"/>
      <c r="F78" s="45"/>
      <c r="G78" s="57"/>
      <c r="H78" s="44"/>
      <c r="I78" s="45"/>
      <c r="J78" s="57"/>
      <c r="K78" s="57"/>
      <c r="L78" s="49"/>
    </row>
    <row r="79" ht="15" thickTop="1"/>
    <row r="80" spans="1:3" ht="18">
      <c r="A80" s="36" t="s">
        <v>81</v>
      </c>
      <c r="B80" s="36"/>
      <c r="C80" s="36"/>
    </row>
    <row r="81" ht="15" thickBot="1"/>
    <row r="82" spans="5:7" ht="15.75" thickBot="1" thickTop="1">
      <c r="E82" s="61"/>
      <c r="F82" s="52" t="s">
        <v>76</v>
      </c>
      <c r="G82" s="65" t="s">
        <v>86</v>
      </c>
    </row>
    <row r="83" spans="1:9" ht="15" thickTop="1">
      <c r="A83" s="66" t="s">
        <v>85</v>
      </c>
      <c r="B83" s="46" t="s">
        <v>77</v>
      </c>
      <c r="C83" s="40" t="s">
        <v>78</v>
      </c>
      <c r="D83" s="55" t="s">
        <v>79</v>
      </c>
      <c r="E83" s="39" t="s">
        <v>89</v>
      </c>
      <c r="F83" s="40" t="s">
        <v>90</v>
      </c>
      <c r="G83" s="55" t="s">
        <v>92</v>
      </c>
      <c r="H83" s="55" t="s">
        <v>90</v>
      </c>
      <c r="I83" s="41" t="s">
        <v>91</v>
      </c>
    </row>
    <row r="84" spans="1:9" ht="13.5">
      <c r="A84" s="285">
        <v>301</v>
      </c>
      <c r="B84" s="148" t="s">
        <v>124</v>
      </c>
      <c r="C84" s="114" t="s">
        <v>125</v>
      </c>
      <c r="D84" s="114" t="s">
        <v>126</v>
      </c>
      <c r="E84" s="42">
        <v>4</v>
      </c>
      <c r="F84" s="38">
        <v>0</v>
      </c>
      <c r="G84" s="56">
        <f>SUM(E84:F84)</f>
        <v>4</v>
      </c>
      <c r="H84" s="56">
        <v>75.63</v>
      </c>
      <c r="I84" s="43"/>
    </row>
    <row r="85" spans="1:9" ht="13.5">
      <c r="A85" s="285">
        <v>302</v>
      </c>
      <c r="B85" s="148" t="s">
        <v>127</v>
      </c>
      <c r="C85" s="114" t="s">
        <v>128</v>
      </c>
      <c r="D85" s="114" t="s">
        <v>129</v>
      </c>
      <c r="E85" s="275"/>
      <c r="F85" s="276"/>
      <c r="G85" s="276" t="s">
        <v>86</v>
      </c>
      <c r="H85" s="277"/>
      <c r="I85" s="279"/>
    </row>
    <row r="86" spans="1:9" ht="13.5">
      <c r="A86" s="285">
        <v>303</v>
      </c>
      <c r="B86" s="148" t="s">
        <v>130</v>
      </c>
      <c r="C86" s="114" t="s">
        <v>131</v>
      </c>
      <c r="D86" s="114" t="s">
        <v>132</v>
      </c>
      <c r="E86" s="42">
        <v>0</v>
      </c>
      <c r="F86" s="38">
        <v>1.25</v>
      </c>
      <c r="G86" s="56">
        <f aca="true" t="shared" si="2" ref="G85:G99">SUM(E86:F86)</f>
        <v>1.25</v>
      </c>
      <c r="H86" s="56">
        <v>94.13</v>
      </c>
      <c r="I86" s="43">
        <v>6</v>
      </c>
    </row>
    <row r="87" spans="1:9" ht="13.5">
      <c r="A87" s="285">
        <v>304</v>
      </c>
      <c r="B87" s="148" t="s">
        <v>133</v>
      </c>
      <c r="C87" s="114" t="s">
        <v>134</v>
      </c>
      <c r="D87" s="114" t="s">
        <v>135</v>
      </c>
      <c r="E87" s="42">
        <v>0</v>
      </c>
      <c r="F87" s="38">
        <v>0</v>
      </c>
      <c r="G87" s="56">
        <f t="shared" si="2"/>
        <v>0</v>
      </c>
      <c r="H87" s="56">
        <v>81.03</v>
      </c>
      <c r="I87" s="43">
        <v>2</v>
      </c>
    </row>
    <row r="88" spans="1:9" ht="13.5">
      <c r="A88" s="285">
        <v>305</v>
      </c>
      <c r="B88" s="148" t="s">
        <v>136</v>
      </c>
      <c r="C88" s="114" t="s">
        <v>137</v>
      </c>
      <c r="D88" s="114" t="s">
        <v>138</v>
      </c>
      <c r="E88" s="275"/>
      <c r="F88" s="276"/>
      <c r="G88" s="276" t="s">
        <v>86</v>
      </c>
      <c r="H88" s="277"/>
      <c r="I88" s="279"/>
    </row>
    <row r="89" spans="1:9" ht="13.5">
      <c r="A89" s="285">
        <v>306</v>
      </c>
      <c r="B89" s="148" t="s">
        <v>139</v>
      </c>
      <c r="C89" s="114" t="s">
        <v>140</v>
      </c>
      <c r="D89" s="114" t="s">
        <v>132</v>
      </c>
      <c r="E89" s="42">
        <v>4</v>
      </c>
      <c r="F89" s="38">
        <v>0</v>
      </c>
      <c r="G89" s="56">
        <f t="shared" si="2"/>
        <v>4</v>
      </c>
      <c r="H89" s="56">
        <v>75.78</v>
      </c>
      <c r="I89" s="43"/>
    </row>
    <row r="90" spans="1:9" ht="13.5">
      <c r="A90" s="285">
        <v>307</v>
      </c>
      <c r="B90" s="148" t="s">
        <v>141</v>
      </c>
      <c r="C90" s="114" t="s">
        <v>142</v>
      </c>
      <c r="D90" s="114" t="s">
        <v>126</v>
      </c>
      <c r="E90" s="42">
        <v>8</v>
      </c>
      <c r="F90" s="38">
        <v>0</v>
      </c>
      <c r="G90" s="56">
        <f t="shared" si="2"/>
        <v>8</v>
      </c>
      <c r="H90" s="281">
        <v>80.53</v>
      </c>
      <c r="I90" s="43"/>
    </row>
    <row r="91" spans="1:9" ht="13.5">
      <c r="A91" s="285">
        <v>308</v>
      </c>
      <c r="B91" s="148" t="s">
        <v>143</v>
      </c>
      <c r="C91" s="114" t="s">
        <v>144</v>
      </c>
      <c r="D91" s="114" t="s">
        <v>145</v>
      </c>
      <c r="E91" s="275"/>
      <c r="F91" s="276"/>
      <c r="G91" s="276" t="s">
        <v>86</v>
      </c>
      <c r="H91" s="277"/>
      <c r="I91" s="279"/>
    </row>
    <row r="92" spans="1:9" ht="13.5">
      <c r="A92" s="285">
        <v>309</v>
      </c>
      <c r="B92" s="148" t="s">
        <v>146</v>
      </c>
      <c r="C92" s="114" t="s">
        <v>147</v>
      </c>
      <c r="D92" s="114" t="s">
        <v>148</v>
      </c>
      <c r="E92" s="42">
        <v>0</v>
      </c>
      <c r="F92" s="38">
        <v>0</v>
      </c>
      <c r="G92" s="56">
        <f t="shared" si="2"/>
        <v>0</v>
      </c>
      <c r="H92" s="56">
        <v>72.84</v>
      </c>
      <c r="I92" s="43">
        <v>1</v>
      </c>
    </row>
    <row r="93" spans="1:9" ht="13.5">
      <c r="A93" s="286">
        <v>310</v>
      </c>
      <c r="B93" s="283" t="s">
        <v>149</v>
      </c>
      <c r="C93" s="119" t="s">
        <v>150</v>
      </c>
      <c r="D93" s="119" t="s">
        <v>151</v>
      </c>
      <c r="E93" s="42">
        <v>0</v>
      </c>
      <c r="F93" s="38">
        <v>0</v>
      </c>
      <c r="G93" s="56">
        <v>0</v>
      </c>
      <c r="H93" s="56">
        <v>83.5</v>
      </c>
      <c r="I93" s="43">
        <v>4</v>
      </c>
    </row>
    <row r="94" spans="1:9" ht="13.5">
      <c r="A94" s="285">
        <v>311</v>
      </c>
      <c r="B94" s="148" t="s">
        <v>152</v>
      </c>
      <c r="C94" s="114" t="s">
        <v>153</v>
      </c>
      <c r="D94" s="114" t="s">
        <v>129</v>
      </c>
      <c r="E94" s="42">
        <v>0</v>
      </c>
      <c r="F94" s="38">
        <v>5</v>
      </c>
      <c r="G94" s="56">
        <f t="shared" si="2"/>
        <v>5</v>
      </c>
      <c r="H94" s="56">
        <v>109.65</v>
      </c>
      <c r="I94" s="43"/>
    </row>
    <row r="95" spans="1:9" ht="13.5">
      <c r="A95" s="286">
        <v>312</v>
      </c>
      <c r="B95" s="283" t="s">
        <v>97</v>
      </c>
      <c r="C95" s="119" t="s">
        <v>154</v>
      </c>
      <c r="D95" s="119" t="s">
        <v>99</v>
      </c>
      <c r="E95" s="42">
        <v>7</v>
      </c>
      <c r="F95" s="38">
        <v>4.25</v>
      </c>
      <c r="G95" s="56">
        <f t="shared" si="2"/>
        <v>11.25</v>
      </c>
      <c r="H95" s="281">
        <v>106.53</v>
      </c>
      <c r="I95" s="43"/>
    </row>
    <row r="96" spans="1:9" ht="13.5">
      <c r="A96" s="285">
        <v>313</v>
      </c>
      <c r="B96" s="283" t="s">
        <v>155</v>
      </c>
      <c r="C96" s="119" t="s">
        <v>156</v>
      </c>
      <c r="D96" s="119" t="s">
        <v>126</v>
      </c>
      <c r="E96" s="275"/>
      <c r="F96" s="276"/>
      <c r="G96" s="276" t="s">
        <v>86</v>
      </c>
      <c r="H96" s="277"/>
      <c r="I96" s="279"/>
    </row>
    <row r="97" spans="1:9" ht="13.5">
      <c r="A97" s="285">
        <v>314</v>
      </c>
      <c r="B97" s="148" t="s">
        <v>157</v>
      </c>
      <c r="C97" s="114" t="s">
        <v>158</v>
      </c>
      <c r="D97" s="114" t="s">
        <v>96</v>
      </c>
      <c r="E97" s="42">
        <v>0</v>
      </c>
      <c r="F97" s="38">
        <v>0.75</v>
      </c>
      <c r="G97" s="56">
        <f t="shared" si="2"/>
        <v>0.75</v>
      </c>
      <c r="H97" s="56">
        <v>92.78</v>
      </c>
      <c r="I97" s="43">
        <v>5</v>
      </c>
    </row>
    <row r="98" spans="1:9" ht="13.5">
      <c r="A98" s="285">
        <v>315</v>
      </c>
      <c r="B98" s="148" t="s">
        <v>159</v>
      </c>
      <c r="C98" s="114" t="s">
        <v>160</v>
      </c>
      <c r="D98" s="114" t="s">
        <v>96</v>
      </c>
      <c r="E98" s="42">
        <v>3</v>
      </c>
      <c r="F98" s="38">
        <v>1.5</v>
      </c>
      <c r="G98" s="56">
        <f t="shared" si="2"/>
        <v>4.5</v>
      </c>
      <c r="H98" s="56">
        <v>95.56</v>
      </c>
      <c r="I98" s="43"/>
    </row>
    <row r="99" spans="1:9" ht="13.5">
      <c r="A99" s="285">
        <v>316</v>
      </c>
      <c r="B99" s="148" t="s">
        <v>161</v>
      </c>
      <c r="C99" s="114" t="s">
        <v>162</v>
      </c>
      <c r="D99" s="114" t="s">
        <v>96</v>
      </c>
      <c r="E99" s="42" t="s">
        <v>244</v>
      </c>
      <c r="F99" s="38"/>
      <c r="G99" s="56" t="s">
        <v>244</v>
      </c>
      <c r="H99" s="56"/>
      <c r="I99" s="43"/>
    </row>
    <row r="100" spans="1:9" ht="13.5">
      <c r="A100" s="286">
        <v>317</v>
      </c>
      <c r="B100" s="283" t="s">
        <v>94</v>
      </c>
      <c r="C100" s="119" t="s">
        <v>163</v>
      </c>
      <c r="D100" s="119" t="s">
        <v>96</v>
      </c>
      <c r="E100" s="42">
        <v>0</v>
      </c>
      <c r="F100" s="38">
        <v>0</v>
      </c>
      <c r="G100" s="56">
        <v>0</v>
      </c>
      <c r="H100" s="56">
        <v>82.47</v>
      </c>
      <c r="I100" s="43">
        <v>3</v>
      </c>
    </row>
    <row r="101" spans="1:9" ht="13.5">
      <c r="A101" s="287">
        <v>318</v>
      </c>
      <c r="B101" s="284" t="s">
        <v>242</v>
      </c>
      <c r="C101" s="142" t="s">
        <v>243</v>
      </c>
      <c r="D101" s="142" t="s">
        <v>119</v>
      </c>
      <c r="E101" s="275"/>
      <c r="F101" s="276"/>
      <c r="G101" s="277"/>
      <c r="H101" s="277"/>
      <c r="I101" s="279"/>
    </row>
    <row r="102" spans="1:9" ht="13.5">
      <c r="A102" s="120"/>
      <c r="B102" s="121"/>
      <c r="C102" s="122"/>
      <c r="D102" s="123"/>
      <c r="E102" s="42"/>
      <c r="F102" s="38"/>
      <c r="G102" s="56"/>
      <c r="H102" s="56"/>
      <c r="I102" s="43"/>
    </row>
    <row r="103" spans="1:9" ht="13.5">
      <c r="A103" s="59"/>
      <c r="B103" s="47"/>
      <c r="C103" s="38"/>
      <c r="D103" s="56"/>
      <c r="E103" s="42"/>
      <c r="F103" s="38"/>
      <c r="G103" s="56"/>
      <c r="H103" s="56"/>
      <c r="I103" s="43"/>
    </row>
    <row r="104" spans="1:9" ht="15" thickBot="1">
      <c r="A104" s="60"/>
      <c r="B104" s="48"/>
      <c r="C104" s="45"/>
      <c r="D104" s="57"/>
      <c r="E104" s="44"/>
      <c r="F104" s="45"/>
      <c r="G104" s="57"/>
      <c r="H104" s="57"/>
      <c r="I104" s="49"/>
    </row>
    <row r="105" ht="15.75" thickBot="1" thickTop="1"/>
    <row r="106" spans="5:7" ht="15.75" thickBot="1" thickTop="1">
      <c r="E106" s="61"/>
      <c r="F106" s="52" t="s">
        <v>76</v>
      </c>
      <c r="G106" s="65" t="s">
        <v>86</v>
      </c>
    </row>
    <row r="107" spans="1:9" ht="15" thickTop="1">
      <c r="A107" s="66" t="s">
        <v>85</v>
      </c>
      <c r="B107" s="46" t="s">
        <v>77</v>
      </c>
      <c r="C107" s="40" t="s">
        <v>78</v>
      </c>
      <c r="D107" s="55" t="s">
        <v>79</v>
      </c>
      <c r="E107" s="39" t="s">
        <v>89</v>
      </c>
      <c r="F107" s="40" t="s">
        <v>90</v>
      </c>
      <c r="G107" s="55" t="s">
        <v>92</v>
      </c>
      <c r="H107" s="55" t="s">
        <v>90</v>
      </c>
      <c r="I107" s="41" t="s">
        <v>91</v>
      </c>
    </row>
    <row r="108" spans="1:9" ht="13.5">
      <c r="A108" s="285">
        <v>301</v>
      </c>
      <c r="B108" s="148" t="s">
        <v>124</v>
      </c>
      <c r="C108" s="114" t="s">
        <v>125</v>
      </c>
      <c r="D108" s="114" t="s">
        <v>126</v>
      </c>
      <c r="E108" s="42">
        <v>4</v>
      </c>
      <c r="F108" s="38">
        <v>0</v>
      </c>
      <c r="G108" s="56">
        <f>SUM(E108:F108)</f>
        <v>4</v>
      </c>
      <c r="H108" s="56">
        <v>75.63</v>
      </c>
      <c r="I108" s="43"/>
    </row>
    <row r="109" spans="1:9" ht="13.5">
      <c r="A109" s="285">
        <v>302</v>
      </c>
      <c r="B109" s="148" t="s">
        <v>127</v>
      </c>
      <c r="C109" s="114" t="s">
        <v>128</v>
      </c>
      <c r="D109" s="114" t="s">
        <v>129</v>
      </c>
      <c r="E109" s="275"/>
      <c r="F109" s="276"/>
      <c r="G109" s="276" t="s">
        <v>86</v>
      </c>
      <c r="H109" s="277"/>
      <c r="I109" s="279"/>
    </row>
    <row r="110" spans="1:9" ht="13.5">
      <c r="A110" s="285">
        <v>303</v>
      </c>
      <c r="B110" s="148" t="s">
        <v>130</v>
      </c>
      <c r="C110" s="114" t="s">
        <v>131</v>
      </c>
      <c r="D110" s="114" t="s">
        <v>132</v>
      </c>
      <c r="E110" s="42">
        <v>0</v>
      </c>
      <c r="F110" s="38">
        <v>1.25</v>
      </c>
      <c r="G110" s="56">
        <f>SUM(E110:F110)</f>
        <v>1.25</v>
      </c>
      <c r="H110" s="56">
        <v>94.13</v>
      </c>
      <c r="I110" s="43">
        <v>6</v>
      </c>
    </row>
    <row r="111" spans="1:9" ht="13.5">
      <c r="A111" s="285">
        <v>304</v>
      </c>
      <c r="B111" s="148" t="s">
        <v>133</v>
      </c>
      <c r="C111" s="114" t="s">
        <v>134</v>
      </c>
      <c r="D111" s="114" t="s">
        <v>135</v>
      </c>
      <c r="E111" s="42">
        <v>0</v>
      </c>
      <c r="F111" s="38">
        <v>0</v>
      </c>
      <c r="G111" s="56">
        <f>SUM(E111:F111)</f>
        <v>0</v>
      </c>
      <c r="H111" s="56">
        <v>81.03</v>
      </c>
      <c r="I111" s="43">
        <v>2</v>
      </c>
    </row>
    <row r="112" spans="1:9" ht="13.5">
      <c r="A112" s="285">
        <v>305</v>
      </c>
      <c r="B112" s="148" t="s">
        <v>136</v>
      </c>
      <c r="C112" s="114" t="s">
        <v>137</v>
      </c>
      <c r="D112" s="114" t="s">
        <v>138</v>
      </c>
      <c r="E112" s="275"/>
      <c r="F112" s="276"/>
      <c r="G112" s="276" t="s">
        <v>86</v>
      </c>
      <c r="H112" s="277"/>
      <c r="I112" s="279"/>
    </row>
    <row r="113" spans="1:9" ht="13.5">
      <c r="A113" s="285">
        <v>306</v>
      </c>
      <c r="B113" s="148" t="s">
        <v>139</v>
      </c>
      <c r="C113" s="114" t="s">
        <v>140</v>
      </c>
      <c r="D113" s="114" t="s">
        <v>132</v>
      </c>
      <c r="E113" s="42">
        <v>4</v>
      </c>
      <c r="F113" s="38">
        <v>0</v>
      </c>
      <c r="G113" s="56">
        <f>SUM(E113:F113)</f>
        <v>4</v>
      </c>
      <c r="H113" s="56">
        <v>75.78</v>
      </c>
      <c r="I113" s="43"/>
    </row>
    <row r="114" spans="1:9" ht="13.5">
      <c r="A114" s="285">
        <v>307</v>
      </c>
      <c r="B114" s="148" t="s">
        <v>141</v>
      </c>
      <c r="C114" s="114" t="s">
        <v>142</v>
      </c>
      <c r="D114" s="114" t="s">
        <v>126</v>
      </c>
      <c r="E114" s="42">
        <v>8</v>
      </c>
      <c r="F114" s="38">
        <v>0</v>
      </c>
      <c r="G114" s="56">
        <f>SUM(E114:F114)</f>
        <v>8</v>
      </c>
      <c r="H114" s="281">
        <v>80.53</v>
      </c>
      <c r="I114" s="43"/>
    </row>
    <row r="115" spans="1:9" ht="13.5">
      <c r="A115" s="285">
        <v>308</v>
      </c>
      <c r="B115" s="148" t="s">
        <v>143</v>
      </c>
      <c r="C115" s="114" t="s">
        <v>144</v>
      </c>
      <c r="D115" s="114" t="s">
        <v>145</v>
      </c>
      <c r="E115" s="275"/>
      <c r="F115" s="276"/>
      <c r="G115" s="276" t="s">
        <v>86</v>
      </c>
      <c r="H115" s="277"/>
      <c r="I115" s="279"/>
    </row>
    <row r="116" spans="1:9" ht="13.5">
      <c r="A116" s="285">
        <v>309</v>
      </c>
      <c r="B116" s="148" t="s">
        <v>146</v>
      </c>
      <c r="C116" s="114" t="s">
        <v>147</v>
      </c>
      <c r="D116" s="114" t="s">
        <v>148</v>
      </c>
      <c r="E116" s="42">
        <v>0</v>
      </c>
      <c r="F116" s="38">
        <v>0</v>
      </c>
      <c r="G116" s="56">
        <f>SUM(E116:F116)</f>
        <v>0</v>
      </c>
      <c r="H116" s="56">
        <v>72.84</v>
      </c>
      <c r="I116" s="43">
        <v>1</v>
      </c>
    </row>
    <row r="117" spans="1:9" ht="13.5">
      <c r="A117" s="286">
        <v>310</v>
      </c>
      <c r="B117" s="283" t="s">
        <v>149</v>
      </c>
      <c r="C117" s="119" t="s">
        <v>150</v>
      </c>
      <c r="D117" s="119" t="s">
        <v>151</v>
      </c>
      <c r="E117" s="42">
        <v>0</v>
      </c>
      <c r="F117" s="38">
        <v>0</v>
      </c>
      <c r="G117" s="56">
        <v>0</v>
      </c>
      <c r="H117" s="56">
        <v>83.5</v>
      </c>
      <c r="I117" s="43">
        <v>4</v>
      </c>
    </row>
    <row r="118" spans="1:9" ht="13.5">
      <c r="A118" s="285">
        <v>311</v>
      </c>
      <c r="B118" s="148" t="s">
        <v>152</v>
      </c>
      <c r="C118" s="114" t="s">
        <v>153</v>
      </c>
      <c r="D118" s="114" t="s">
        <v>129</v>
      </c>
      <c r="E118" s="42">
        <v>0</v>
      </c>
      <c r="F118" s="38">
        <v>5</v>
      </c>
      <c r="G118" s="56">
        <f>SUM(E118:F118)</f>
        <v>5</v>
      </c>
      <c r="H118" s="56">
        <v>109.65</v>
      </c>
      <c r="I118" s="43"/>
    </row>
    <row r="119" spans="1:9" ht="13.5">
      <c r="A119" s="286">
        <v>312</v>
      </c>
      <c r="B119" s="283" t="s">
        <v>97</v>
      </c>
      <c r="C119" s="119" t="s">
        <v>154</v>
      </c>
      <c r="D119" s="119" t="s">
        <v>99</v>
      </c>
      <c r="E119" s="42">
        <v>7</v>
      </c>
      <c r="F119" s="38">
        <v>4.25</v>
      </c>
      <c r="G119" s="56">
        <f>SUM(E119:F119)</f>
        <v>11.25</v>
      </c>
      <c r="H119" s="281">
        <v>106.53</v>
      </c>
      <c r="I119" s="43"/>
    </row>
    <row r="120" spans="1:9" ht="13.5">
      <c r="A120" s="285">
        <v>313</v>
      </c>
      <c r="B120" s="283" t="s">
        <v>155</v>
      </c>
      <c r="C120" s="119" t="s">
        <v>156</v>
      </c>
      <c r="D120" s="119" t="s">
        <v>126</v>
      </c>
      <c r="E120" s="275"/>
      <c r="F120" s="276"/>
      <c r="G120" s="276" t="s">
        <v>86</v>
      </c>
      <c r="H120" s="277"/>
      <c r="I120" s="279"/>
    </row>
    <row r="121" spans="1:9" ht="13.5">
      <c r="A121" s="285">
        <v>314</v>
      </c>
      <c r="B121" s="148" t="s">
        <v>157</v>
      </c>
      <c r="C121" s="114" t="s">
        <v>158</v>
      </c>
      <c r="D121" s="114" t="s">
        <v>96</v>
      </c>
      <c r="E121" s="42">
        <v>0</v>
      </c>
      <c r="F121" s="38">
        <v>0.75</v>
      </c>
      <c r="G121" s="56">
        <f>SUM(E121:F121)</f>
        <v>0.75</v>
      </c>
      <c r="H121" s="56">
        <v>92.78</v>
      </c>
      <c r="I121" s="43">
        <v>5</v>
      </c>
    </row>
    <row r="122" spans="1:9" ht="13.5">
      <c r="A122" s="285">
        <v>315</v>
      </c>
      <c r="B122" s="148" t="s">
        <v>159</v>
      </c>
      <c r="C122" s="114" t="s">
        <v>160</v>
      </c>
      <c r="D122" s="114" t="s">
        <v>96</v>
      </c>
      <c r="E122" s="42">
        <v>3</v>
      </c>
      <c r="F122" s="38">
        <v>1.5</v>
      </c>
      <c r="G122" s="56">
        <f>SUM(E122:F122)</f>
        <v>4.5</v>
      </c>
      <c r="H122" s="56">
        <v>95.56</v>
      </c>
      <c r="I122" s="43"/>
    </row>
    <row r="123" spans="1:9" ht="13.5">
      <c r="A123" s="285">
        <v>316</v>
      </c>
      <c r="B123" s="148" t="s">
        <v>161</v>
      </c>
      <c r="C123" s="114" t="s">
        <v>162</v>
      </c>
      <c r="D123" s="114" t="s">
        <v>96</v>
      </c>
      <c r="E123" s="42" t="s">
        <v>244</v>
      </c>
      <c r="F123" s="38"/>
      <c r="G123" s="56" t="s">
        <v>244</v>
      </c>
      <c r="H123" s="56"/>
      <c r="I123" s="43"/>
    </row>
    <row r="124" spans="1:9" ht="13.5">
      <c r="A124" s="286">
        <v>317</v>
      </c>
      <c r="B124" s="283" t="s">
        <v>94</v>
      </c>
      <c r="C124" s="119" t="s">
        <v>163</v>
      </c>
      <c r="D124" s="119" t="s">
        <v>96</v>
      </c>
      <c r="E124" s="42">
        <v>0</v>
      </c>
      <c r="F124" s="38">
        <v>0</v>
      </c>
      <c r="G124" s="56">
        <v>0</v>
      </c>
      <c r="H124" s="56">
        <v>82.47</v>
      </c>
      <c r="I124" s="43">
        <v>3</v>
      </c>
    </row>
    <row r="125" spans="1:9" ht="13.5">
      <c r="A125" s="287">
        <v>318</v>
      </c>
      <c r="B125" s="284" t="s">
        <v>242</v>
      </c>
      <c r="C125" s="142" t="s">
        <v>243</v>
      </c>
      <c r="D125" s="142" t="s">
        <v>119</v>
      </c>
      <c r="E125" s="275"/>
      <c r="F125" s="276"/>
      <c r="G125" s="277"/>
      <c r="H125" s="277"/>
      <c r="I125" s="279"/>
    </row>
    <row r="126" spans="1:9" ht="13.5">
      <c r="A126" s="120"/>
      <c r="B126" s="121"/>
      <c r="C126" s="122"/>
      <c r="D126" s="123"/>
      <c r="E126" s="42"/>
      <c r="F126" s="38"/>
      <c r="G126" s="56"/>
      <c r="H126" s="56"/>
      <c r="I126" s="43"/>
    </row>
    <row r="127" spans="1:9" ht="13.5">
      <c r="A127" s="59"/>
      <c r="B127" s="47"/>
      <c r="C127" s="38"/>
      <c r="D127" s="56"/>
      <c r="E127" s="42"/>
      <c r="F127" s="38"/>
      <c r="G127" s="56"/>
      <c r="H127" s="56"/>
      <c r="I127" s="43"/>
    </row>
    <row r="128" spans="1:9" ht="15" thickBot="1">
      <c r="A128" s="60"/>
      <c r="B128" s="48"/>
      <c r="C128" s="45"/>
      <c r="D128" s="57"/>
      <c r="E128" s="44"/>
      <c r="F128" s="45"/>
      <c r="G128" s="57"/>
      <c r="H128" s="57"/>
      <c r="I128" s="49"/>
    </row>
    <row r="129" ht="15" thickTop="1"/>
  </sheetData>
  <sheetProtection/>
  <printOptions/>
  <pageMargins left="0.3937007874015748" right="0.3937007874015748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25" zoomScaleNormal="125" workbookViewId="0" topLeftCell="A1">
      <selection activeCell="A1" sqref="A1:I10"/>
    </sheetView>
  </sheetViews>
  <sheetFormatPr defaultColWidth="11.421875" defaultRowHeight="15"/>
  <cols>
    <col min="1" max="1" width="4.421875" style="0" customWidth="1"/>
    <col min="2" max="2" width="18.140625" style="0" customWidth="1"/>
    <col min="3" max="3" width="20.140625" style="0" customWidth="1"/>
    <col min="4" max="4" width="21.140625" style="0" customWidth="1"/>
    <col min="5" max="5" width="6.00390625" style="0" customWidth="1"/>
    <col min="6" max="6" width="6.28125" style="0" customWidth="1"/>
    <col min="7" max="7" width="5.28125" style="0" customWidth="1"/>
    <col min="8" max="8" width="5.8515625" style="0" customWidth="1"/>
    <col min="9" max="9" width="13.140625" style="0" customWidth="1"/>
    <col min="10" max="10" width="7.421875" style="0" customWidth="1"/>
    <col min="11" max="12" width="5.8515625" style="0" customWidth="1"/>
    <col min="13" max="14" width="6.00390625" style="0" customWidth="1"/>
    <col min="15" max="15" width="5.140625" style="0" customWidth="1"/>
    <col min="16" max="16" width="5.00390625" style="0" customWidth="1"/>
    <col min="17" max="18" width="5.7109375" style="0" customWidth="1"/>
  </cols>
  <sheetData>
    <row r="1" spans="1:7" ht="18.75" thickBot="1">
      <c r="A1" s="36" t="s">
        <v>83</v>
      </c>
      <c r="B1" s="36"/>
      <c r="C1" s="36"/>
      <c r="D1" s="37"/>
      <c r="E1" s="37"/>
      <c r="F1" s="37"/>
      <c r="G1" s="37"/>
    </row>
    <row r="2" spans="1:9" ht="15.75" thickBot="1" thickTop="1">
      <c r="A2" s="37"/>
      <c r="B2" s="37"/>
      <c r="C2" s="37"/>
      <c r="D2" s="37"/>
      <c r="E2" s="292" t="s">
        <v>75</v>
      </c>
      <c r="F2" s="289" t="s">
        <v>76</v>
      </c>
      <c r="G2" s="64" t="s">
        <v>93</v>
      </c>
      <c r="H2" s="254" t="s">
        <v>270</v>
      </c>
      <c r="I2" s="58"/>
    </row>
    <row r="3" spans="1:9" ht="15" thickTop="1">
      <c r="A3" s="66" t="s">
        <v>85</v>
      </c>
      <c r="B3" s="46" t="s">
        <v>77</v>
      </c>
      <c r="C3" s="40" t="s">
        <v>78</v>
      </c>
      <c r="D3" s="55" t="s">
        <v>79</v>
      </c>
      <c r="E3" s="293" t="s">
        <v>91</v>
      </c>
      <c r="F3" s="291" t="s">
        <v>91</v>
      </c>
      <c r="G3" s="41" t="s">
        <v>91</v>
      </c>
      <c r="H3" s="69" t="s">
        <v>92</v>
      </c>
      <c r="I3" s="68" t="s">
        <v>91</v>
      </c>
    </row>
    <row r="4" spans="1:9" ht="13.5">
      <c r="A4" s="59">
        <v>101</v>
      </c>
      <c r="B4" s="110" t="s">
        <v>94</v>
      </c>
      <c r="C4" s="110" t="s">
        <v>95</v>
      </c>
      <c r="D4" s="290" t="s">
        <v>96</v>
      </c>
      <c r="E4" s="294">
        <v>2</v>
      </c>
      <c r="F4" s="136">
        <v>2</v>
      </c>
      <c r="G4" s="43">
        <v>2</v>
      </c>
      <c r="H4" s="43">
        <v>15</v>
      </c>
      <c r="I4" s="59" t="s">
        <v>269</v>
      </c>
    </row>
    <row r="5" spans="1:9" ht="13.5">
      <c r="A5" s="59">
        <v>102</v>
      </c>
      <c r="B5" s="110" t="s">
        <v>97</v>
      </c>
      <c r="C5" s="110" t="s">
        <v>98</v>
      </c>
      <c r="D5" s="290" t="s">
        <v>100</v>
      </c>
      <c r="E5" s="294">
        <v>1</v>
      </c>
      <c r="F5" s="136">
        <v>1</v>
      </c>
      <c r="G5" s="43">
        <v>2</v>
      </c>
      <c r="H5" s="43">
        <v>18</v>
      </c>
      <c r="I5" s="59" t="s">
        <v>265</v>
      </c>
    </row>
    <row r="6" spans="1:9" ht="13.5">
      <c r="A6" s="59">
        <v>103</v>
      </c>
      <c r="B6" s="47"/>
      <c r="C6" s="38"/>
      <c r="D6" s="56"/>
      <c r="E6" s="294"/>
      <c r="F6" s="136"/>
      <c r="G6" s="43"/>
      <c r="H6" s="43" t="s">
        <v>86</v>
      </c>
      <c r="I6" s="59"/>
    </row>
    <row r="7" spans="1:9" ht="13.5">
      <c r="A7" s="59">
        <v>104</v>
      </c>
      <c r="B7" s="47"/>
      <c r="C7" s="38"/>
      <c r="D7" s="56"/>
      <c r="E7" s="294"/>
      <c r="F7" s="136"/>
      <c r="G7" s="43"/>
      <c r="H7" s="43" t="s">
        <v>86</v>
      </c>
      <c r="I7" s="59"/>
    </row>
    <row r="8" spans="1:9" ht="13.5">
      <c r="A8" s="59">
        <v>105</v>
      </c>
      <c r="B8" s="47"/>
      <c r="C8" s="38"/>
      <c r="D8" s="56"/>
      <c r="E8" s="294"/>
      <c r="F8" s="136"/>
      <c r="G8" s="43"/>
      <c r="H8" s="43" t="s">
        <v>86</v>
      </c>
      <c r="I8" s="59"/>
    </row>
    <row r="9" spans="1:9" ht="13.5">
      <c r="A9" s="59">
        <v>106</v>
      </c>
      <c r="B9" s="47"/>
      <c r="C9" s="38"/>
      <c r="D9" s="56"/>
      <c r="E9" s="294"/>
      <c r="F9" s="136"/>
      <c r="G9" s="43"/>
      <c r="H9" s="43" t="s">
        <v>86</v>
      </c>
      <c r="I9" s="59"/>
    </row>
    <row r="10" spans="1:9" ht="15" thickBot="1">
      <c r="A10" s="60">
        <v>107</v>
      </c>
      <c r="B10" s="48"/>
      <c r="C10" s="45"/>
      <c r="D10" s="57"/>
      <c r="E10" s="295"/>
      <c r="F10" s="137"/>
      <c r="G10" s="49"/>
      <c r="H10" s="49" t="s">
        <v>86</v>
      </c>
      <c r="I10" s="60"/>
    </row>
    <row r="11" ht="15.75" thickBot="1" thickTop="1"/>
    <row r="12" spans="1:12" ht="19.5" thickBot="1" thickTop="1">
      <c r="A12" s="36" t="s">
        <v>83</v>
      </c>
      <c r="B12" s="37"/>
      <c r="C12" s="37"/>
      <c r="D12" s="37"/>
      <c r="E12" s="70"/>
      <c r="F12" s="64" t="s">
        <v>271</v>
      </c>
      <c r="G12" s="64"/>
      <c r="H12" s="58" t="s">
        <v>86</v>
      </c>
      <c r="I12" s="70"/>
      <c r="J12" s="64" t="s">
        <v>272</v>
      </c>
      <c r="K12" s="64"/>
      <c r="L12" s="58" t="s">
        <v>86</v>
      </c>
    </row>
    <row r="13" spans="1:12" ht="15" thickTop="1">
      <c r="A13" s="66" t="s">
        <v>85</v>
      </c>
      <c r="B13" s="46" t="s">
        <v>77</v>
      </c>
      <c r="C13" s="40" t="s">
        <v>78</v>
      </c>
      <c r="D13" s="55" t="s">
        <v>79</v>
      </c>
      <c r="E13" s="39" t="s">
        <v>89</v>
      </c>
      <c r="F13" s="40" t="s">
        <v>90</v>
      </c>
      <c r="G13" s="55" t="s">
        <v>92</v>
      </c>
      <c r="H13" s="41" t="s">
        <v>91</v>
      </c>
      <c r="I13" s="39" t="s">
        <v>89</v>
      </c>
      <c r="J13" s="40" t="s">
        <v>90</v>
      </c>
      <c r="K13" s="55" t="s">
        <v>92</v>
      </c>
      <c r="L13" s="41" t="s">
        <v>91</v>
      </c>
    </row>
    <row r="14" spans="1:12" ht="13.5">
      <c r="A14" s="59">
        <v>101</v>
      </c>
      <c r="B14" s="110" t="s">
        <v>94</v>
      </c>
      <c r="C14" s="110" t="s">
        <v>95</v>
      </c>
      <c r="D14" s="110" t="s">
        <v>96</v>
      </c>
      <c r="E14" s="42">
        <v>0</v>
      </c>
      <c r="F14" s="38">
        <v>0.5</v>
      </c>
      <c r="G14" s="56">
        <f>+E14+F14</f>
        <v>0.5</v>
      </c>
      <c r="H14" s="43"/>
      <c r="I14" s="42"/>
      <c r="J14" s="38"/>
      <c r="K14" s="56">
        <f>+I14+J14</f>
        <v>0</v>
      </c>
      <c r="L14" s="43">
        <v>2</v>
      </c>
    </row>
    <row r="15" spans="1:12" ht="13.5">
      <c r="A15" s="59">
        <v>102</v>
      </c>
      <c r="B15" s="110" t="s">
        <v>97</v>
      </c>
      <c r="C15" s="110" t="s">
        <v>98</v>
      </c>
      <c r="D15" s="110" t="s">
        <v>100</v>
      </c>
      <c r="E15" s="42">
        <v>0</v>
      </c>
      <c r="F15" s="38">
        <v>0</v>
      </c>
      <c r="G15" s="56">
        <f>+E15+F15</f>
        <v>0</v>
      </c>
      <c r="H15" s="43"/>
      <c r="I15" s="42">
        <v>0</v>
      </c>
      <c r="J15" s="38" t="s">
        <v>273</v>
      </c>
      <c r="K15" s="56">
        <v>0</v>
      </c>
      <c r="L15" s="43">
        <v>1</v>
      </c>
    </row>
    <row r="16" spans="1:12" ht="13.5">
      <c r="A16" s="59">
        <v>103</v>
      </c>
      <c r="B16" s="47"/>
      <c r="C16" s="38"/>
      <c r="D16" s="56"/>
      <c r="E16" s="42"/>
      <c r="F16" s="38"/>
      <c r="G16" s="56"/>
      <c r="H16" s="43"/>
      <c r="I16" s="42"/>
      <c r="J16" s="38"/>
      <c r="K16" s="56"/>
      <c r="L16" s="43"/>
    </row>
    <row r="17" spans="1:12" ht="13.5">
      <c r="A17" s="59">
        <v>104</v>
      </c>
      <c r="B17" s="47"/>
      <c r="C17" s="38"/>
      <c r="D17" s="56"/>
      <c r="E17" s="42"/>
      <c r="F17" s="38"/>
      <c r="G17" s="56"/>
      <c r="H17" s="43"/>
      <c r="I17" s="42"/>
      <c r="J17" s="38"/>
      <c r="K17" s="56"/>
      <c r="L17" s="43"/>
    </row>
    <row r="18" spans="1:12" ht="13.5">
      <c r="A18" s="59">
        <v>105</v>
      </c>
      <c r="B18" s="47"/>
      <c r="C18" s="38"/>
      <c r="D18" s="56"/>
      <c r="E18" s="42"/>
      <c r="F18" s="38"/>
      <c r="G18" s="56"/>
      <c r="H18" s="43"/>
      <c r="I18" s="42"/>
      <c r="J18" s="38"/>
      <c r="K18" s="56"/>
      <c r="L18" s="43"/>
    </row>
    <row r="19" spans="1:12" ht="13.5">
      <c r="A19" s="59">
        <v>106</v>
      </c>
      <c r="B19" s="47"/>
      <c r="C19" s="38"/>
      <c r="D19" s="56"/>
      <c r="E19" s="42"/>
      <c r="F19" s="38"/>
      <c r="G19" s="56"/>
      <c r="H19" s="43"/>
      <c r="I19" s="42"/>
      <c r="J19" s="38"/>
      <c r="K19" s="56"/>
      <c r="L19" s="43"/>
    </row>
    <row r="20" spans="1:12" ht="15" thickBot="1">
      <c r="A20" s="60">
        <v>107</v>
      </c>
      <c r="B20" s="48"/>
      <c r="C20" s="45"/>
      <c r="D20" s="57"/>
      <c r="E20" s="44"/>
      <c r="F20" s="45"/>
      <c r="G20" s="57"/>
      <c r="H20" s="49"/>
      <c r="I20" s="44"/>
      <c r="J20" s="45"/>
      <c r="K20" s="57"/>
      <c r="L20" s="49"/>
    </row>
    <row r="21" ht="15.75" thickBot="1" thickTop="1"/>
    <row r="22" spans="1:12" ht="19.5" thickBot="1" thickTop="1">
      <c r="A22" s="36" t="s">
        <v>83</v>
      </c>
      <c r="B22" s="37"/>
      <c r="C22" s="37"/>
      <c r="D22" s="37"/>
      <c r="E22" s="70"/>
      <c r="F22" s="64" t="s">
        <v>279</v>
      </c>
      <c r="G22" s="64"/>
      <c r="H22" s="58" t="s">
        <v>86</v>
      </c>
      <c r="I22" s="70" t="s">
        <v>86</v>
      </c>
      <c r="J22" s="64" t="s">
        <v>285</v>
      </c>
      <c r="K22" s="64"/>
      <c r="L22" s="58" t="s">
        <v>86</v>
      </c>
    </row>
    <row r="23" spans="1:12" ht="15" thickTop="1">
      <c r="A23" s="66" t="s">
        <v>85</v>
      </c>
      <c r="B23" s="46" t="s">
        <v>77</v>
      </c>
      <c r="C23" s="40" t="s">
        <v>78</v>
      </c>
      <c r="D23" s="55" t="s">
        <v>79</v>
      </c>
      <c r="E23" s="39" t="s">
        <v>89</v>
      </c>
      <c r="F23" s="40" t="s">
        <v>90</v>
      </c>
      <c r="G23" s="55" t="s">
        <v>92</v>
      </c>
      <c r="H23" s="41" t="s">
        <v>91</v>
      </c>
      <c r="I23" s="39" t="s">
        <v>89</v>
      </c>
      <c r="J23" s="40" t="s">
        <v>90</v>
      </c>
      <c r="K23" s="55" t="s">
        <v>92</v>
      </c>
      <c r="L23" s="41" t="s">
        <v>91</v>
      </c>
    </row>
    <row r="24" spans="1:12" ht="13.5">
      <c r="A24" s="59">
        <v>101</v>
      </c>
      <c r="B24" s="110" t="s">
        <v>94</v>
      </c>
      <c r="C24" s="110" t="s">
        <v>95</v>
      </c>
      <c r="D24" s="110" t="s">
        <v>96</v>
      </c>
      <c r="E24" s="42">
        <v>4</v>
      </c>
      <c r="F24" s="38">
        <v>47.42</v>
      </c>
      <c r="G24" s="56">
        <v>4</v>
      </c>
      <c r="H24" s="43"/>
      <c r="I24" s="42"/>
      <c r="J24" s="38"/>
      <c r="K24" s="56" t="s">
        <v>86</v>
      </c>
      <c r="L24" s="43">
        <v>2</v>
      </c>
    </row>
    <row r="25" spans="1:12" ht="13.5">
      <c r="A25" s="59">
        <v>102</v>
      </c>
      <c r="B25" s="110" t="s">
        <v>97</v>
      </c>
      <c r="C25" s="110" t="s">
        <v>98</v>
      </c>
      <c r="D25" s="110" t="s">
        <v>100</v>
      </c>
      <c r="E25" s="42">
        <v>0</v>
      </c>
      <c r="F25" s="38">
        <v>0</v>
      </c>
      <c r="G25" s="56">
        <v>0</v>
      </c>
      <c r="H25" s="43"/>
      <c r="I25" s="42">
        <v>0</v>
      </c>
      <c r="J25" s="38" t="s">
        <v>286</v>
      </c>
      <c r="K25" s="56">
        <v>0</v>
      </c>
      <c r="L25" s="43">
        <v>1</v>
      </c>
    </row>
    <row r="26" spans="1:12" ht="13.5">
      <c r="A26" s="59">
        <v>103</v>
      </c>
      <c r="B26" s="47"/>
      <c r="C26" s="38"/>
      <c r="D26" s="56"/>
      <c r="E26" s="42"/>
      <c r="F26" s="38"/>
      <c r="G26" s="56"/>
      <c r="H26" s="43"/>
      <c r="I26" s="42"/>
      <c r="J26" s="38"/>
      <c r="K26" s="56"/>
      <c r="L26" s="43"/>
    </row>
    <row r="27" spans="1:12" ht="13.5">
      <c r="A27" s="59">
        <v>104</v>
      </c>
      <c r="B27" s="47"/>
      <c r="C27" s="38"/>
      <c r="D27" s="56"/>
      <c r="E27" s="42"/>
      <c r="F27" s="38"/>
      <c r="G27" s="56"/>
      <c r="H27" s="43"/>
      <c r="I27" s="42"/>
      <c r="J27" s="38"/>
      <c r="K27" s="56"/>
      <c r="L27" s="43"/>
    </row>
    <row r="28" spans="1:12" ht="13.5">
      <c r="A28" s="59">
        <v>105</v>
      </c>
      <c r="B28" s="47"/>
      <c r="C28" s="38"/>
      <c r="D28" s="56"/>
      <c r="E28" s="42"/>
      <c r="F28" s="38"/>
      <c r="G28" s="56"/>
      <c r="H28" s="43"/>
      <c r="I28" s="42"/>
      <c r="J28" s="38"/>
      <c r="K28" s="56"/>
      <c r="L28" s="43"/>
    </row>
    <row r="29" spans="1:12" ht="13.5">
      <c r="A29" s="59">
        <v>106</v>
      </c>
      <c r="B29" s="47"/>
      <c r="C29" s="38"/>
      <c r="D29" s="56"/>
      <c r="E29" s="42"/>
      <c r="F29" s="38"/>
      <c r="G29" s="56"/>
      <c r="H29" s="43"/>
      <c r="I29" s="42"/>
      <c r="J29" s="38"/>
      <c r="K29" s="56"/>
      <c r="L29" s="43"/>
    </row>
    <row r="30" spans="1:12" ht="15" thickBot="1">
      <c r="A30" s="60">
        <v>107</v>
      </c>
      <c r="B30" s="48"/>
      <c r="C30" s="45"/>
      <c r="D30" s="57"/>
      <c r="E30" s="44"/>
      <c r="F30" s="45"/>
      <c r="G30" s="57"/>
      <c r="H30" s="49"/>
      <c r="I30" s="44"/>
      <c r="J30" s="45"/>
      <c r="K30" s="57"/>
      <c r="L30" s="49"/>
    </row>
    <row r="31" ht="15" thickTop="1"/>
  </sheetData>
  <sheetProtection/>
  <printOptions/>
  <pageMargins left="0.3937007874015748" right="0.3937007874015748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2011-10-09T03:57:24Z</cp:lastPrinted>
  <dcterms:created xsi:type="dcterms:W3CDTF">2006-09-16T00:00:00Z</dcterms:created>
  <dcterms:modified xsi:type="dcterms:W3CDTF">2011-10-09T04:05:24Z</dcterms:modified>
  <cp:category/>
  <cp:version/>
  <cp:contentType/>
  <cp:contentStatus/>
</cp:coreProperties>
</file>